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370" windowHeight="9960"/>
  </bookViews>
  <sheets>
    <sheet name="Оценка ОУ 2023" sheetId="1" r:id="rId1"/>
    <sheet name="Рейтинг МОУ 2023" sheetId="2" r:id="rId2"/>
  </sheets>
  <calcPr calcId="152511"/>
</workbook>
</file>

<file path=xl/calcChain.xml><?xml version="1.0" encoding="utf-8"?>
<calcChain xmlns="http://schemas.openxmlformats.org/spreadsheetml/2006/main">
  <c r="X50" i="1" l="1"/>
  <c r="S21" i="1" l="1"/>
  <c r="W30" i="1" l="1"/>
  <c r="W29" i="1"/>
  <c r="W28" i="1"/>
  <c r="W27" i="1"/>
  <c r="U26" i="1"/>
  <c r="S26" i="1"/>
  <c r="S20" i="1" s="1"/>
  <c r="Q26" i="1"/>
  <c r="O26" i="1"/>
  <c r="M26" i="1"/>
  <c r="K26" i="1"/>
  <c r="I26" i="1"/>
  <c r="G26" i="1"/>
  <c r="E26" i="1"/>
  <c r="C26" i="1"/>
  <c r="O40" i="1"/>
  <c r="M40" i="1"/>
  <c r="X40" i="1"/>
  <c r="W26" i="1" l="1"/>
  <c r="W42" i="1"/>
  <c r="W33" i="1"/>
  <c r="X20" i="1" l="1"/>
  <c r="U19" i="1"/>
  <c r="S19" i="1"/>
  <c r="Q19" i="1"/>
  <c r="O19" i="1"/>
  <c r="M19" i="1"/>
  <c r="K19" i="1"/>
  <c r="I19" i="1"/>
  <c r="G19" i="1"/>
  <c r="E19" i="1"/>
  <c r="C19" i="1"/>
  <c r="X17" i="1"/>
  <c r="I16" i="1"/>
  <c r="G16" i="1"/>
  <c r="E16" i="1"/>
  <c r="W16" i="1" s="1"/>
  <c r="C16" i="1"/>
  <c r="U16" i="1"/>
  <c r="S16" i="1"/>
  <c r="Q16" i="1"/>
  <c r="O16" i="1"/>
  <c r="M16" i="1"/>
  <c r="M12" i="1"/>
  <c r="K16" i="1"/>
  <c r="X11" i="1"/>
  <c r="U8" i="1"/>
  <c r="X56" i="1"/>
  <c r="X53" i="1"/>
  <c r="X47" i="1"/>
  <c r="X45" i="1"/>
  <c r="X43" i="1"/>
  <c r="X38" i="1"/>
  <c r="X36" i="1"/>
  <c r="X33" i="1"/>
  <c r="X14" i="1"/>
  <c r="X8" i="1"/>
  <c r="W7" i="1"/>
  <c r="W9" i="1"/>
  <c r="W10" i="1"/>
  <c r="W13" i="1"/>
  <c r="W15" i="1"/>
  <c r="W18" i="1"/>
  <c r="W22" i="1"/>
  <c r="W23" i="1"/>
  <c r="W24" i="1"/>
  <c r="W25" i="1"/>
  <c r="W34" i="1"/>
  <c r="W35" i="1"/>
  <c r="W36" i="1"/>
  <c r="W37" i="1"/>
  <c r="W38" i="1"/>
  <c r="W39" i="1"/>
  <c r="W41" i="1"/>
  <c r="W43" i="1"/>
  <c r="W44" i="1"/>
  <c r="W45" i="1"/>
  <c r="W46" i="1"/>
  <c r="W49" i="1"/>
  <c r="W51" i="1"/>
  <c r="W52" i="1"/>
  <c r="W54" i="1"/>
  <c r="W55" i="1"/>
  <c r="W57" i="1"/>
  <c r="W56" i="1" s="1"/>
  <c r="W58" i="1"/>
  <c r="X5" i="1"/>
  <c r="W6" i="1"/>
  <c r="W19" i="1" l="1"/>
  <c r="U40" i="1"/>
  <c r="K40" i="1"/>
  <c r="I40" i="1"/>
  <c r="G40" i="1"/>
  <c r="E40" i="1"/>
  <c r="C40" i="1"/>
  <c r="E33" i="1"/>
  <c r="W40" i="1" l="1"/>
  <c r="U56" i="1"/>
  <c r="S56" i="1"/>
  <c r="Q56" i="1"/>
  <c r="O56" i="1"/>
  <c r="M56" i="1"/>
  <c r="K56" i="1"/>
  <c r="I56" i="1"/>
  <c r="G56" i="1"/>
  <c r="E56" i="1"/>
  <c r="C56" i="1"/>
  <c r="U33" i="1"/>
  <c r="S33" i="1"/>
  <c r="Q33" i="1"/>
  <c r="O33" i="1"/>
  <c r="M33" i="1"/>
  <c r="K33" i="1"/>
  <c r="I33" i="1"/>
  <c r="G33" i="1"/>
  <c r="C33" i="1"/>
  <c r="U21" i="1"/>
  <c r="U20" i="1" s="1"/>
  <c r="Q21" i="1"/>
  <c r="Q20" i="1" s="1"/>
  <c r="O21" i="1"/>
  <c r="O20" i="1" s="1"/>
  <c r="M21" i="1"/>
  <c r="M20" i="1" s="1"/>
  <c r="K21" i="1"/>
  <c r="K20" i="1" s="1"/>
  <c r="I21" i="1"/>
  <c r="I20" i="1" s="1"/>
  <c r="G21" i="1"/>
  <c r="G20" i="1" s="1"/>
  <c r="E21" i="1"/>
  <c r="E20" i="1" s="1"/>
  <c r="C21" i="1"/>
  <c r="C20" i="1" s="1"/>
  <c r="W21" i="1" l="1"/>
  <c r="W20" i="1" s="1"/>
  <c r="U53" i="1" l="1"/>
  <c r="C17" i="1" l="1"/>
  <c r="L59" i="1" l="1"/>
  <c r="S53" i="1" l="1"/>
  <c r="Q53" i="1"/>
  <c r="C53" i="1"/>
  <c r="E17" i="1" l="1"/>
  <c r="G17" i="1"/>
  <c r="I17" i="1"/>
  <c r="K17" i="1"/>
  <c r="M17" i="1"/>
  <c r="O17" i="1"/>
  <c r="Q17" i="1"/>
  <c r="S17" i="1"/>
  <c r="U17" i="1"/>
  <c r="W17" i="1" l="1"/>
  <c r="U14" i="1"/>
  <c r="S14" i="1"/>
  <c r="Q14" i="1"/>
  <c r="O14" i="1"/>
  <c r="M14" i="1"/>
  <c r="K14" i="1"/>
  <c r="I14" i="1"/>
  <c r="E14" i="1"/>
  <c r="C14" i="1"/>
  <c r="G14" i="1"/>
  <c r="U12" i="1"/>
  <c r="U11" i="1" s="1"/>
  <c r="S12" i="1"/>
  <c r="S11" i="1" s="1"/>
  <c r="Q12" i="1"/>
  <c r="Q11" i="1" s="1"/>
  <c r="O12" i="1"/>
  <c r="O11" i="1" s="1"/>
  <c r="M11" i="1"/>
  <c r="K12" i="1"/>
  <c r="K11" i="1" s="1"/>
  <c r="I12" i="1"/>
  <c r="I11" i="1" s="1"/>
  <c r="G12" i="1"/>
  <c r="G11" i="1" s="1"/>
  <c r="E12" i="1"/>
  <c r="E11" i="1" s="1"/>
  <c r="C12" i="1"/>
  <c r="S8" i="1"/>
  <c r="Q8" i="1"/>
  <c r="O8" i="1"/>
  <c r="M8" i="1"/>
  <c r="K8" i="1"/>
  <c r="I8" i="1"/>
  <c r="G8" i="1"/>
  <c r="E8" i="1"/>
  <c r="C8" i="1"/>
  <c r="U5" i="1"/>
  <c r="O5" i="1"/>
  <c r="F59" i="1"/>
  <c r="H59" i="1"/>
  <c r="J59" i="1"/>
  <c r="N59" i="1"/>
  <c r="P59" i="1"/>
  <c r="R59" i="1"/>
  <c r="T59" i="1"/>
  <c r="V59" i="1"/>
  <c r="D59" i="1"/>
  <c r="W14" i="1" l="1"/>
  <c r="X59" i="1"/>
  <c r="W8" i="1"/>
  <c r="C11" i="1"/>
  <c r="W11" i="1" s="1"/>
  <c r="W12" i="1"/>
  <c r="O53" i="1"/>
  <c r="E50" i="1"/>
  <c r="W5" i="1" l="1"/>
  <c r="E53" i="1" l="1"/>
  <c r="G53" i="1"/>
  <c r="I53" i="1"/>
  <c r="K53" i="1"/>
  <c r="M53" i="1"/>
  <c r="G50" i="1"/>
  <c r="I50" i="1"/>
  <c r="K50" i="1"/>
  <c r="O50" i="1"/>
  <c r="U50" i="1"/>
  <c r="C50" i="1"/>
  <c r="W50" i="1" l="1"/>
  <c r="W53" i="1"/>
  <c r="S5" i="1"/>
  <c r="Q5" i="1"/>
  <c r="M5" i="1"/>
  <c r="K5" i="1"/>
  <c r="I5" i="1"/>
  <c r="G5" i="1"/>
  <c r="E5" i="1"/>
  <c r="C5" i="1"/>
  <c r="E14" i="2" l="1"/>
  <c r="E13" i="2"/>
  <c r="E12" i="2"/>
  <c r="E11" i="2"/>
  <c r="E10" i="2"/>
  <c r="E9" i="2"/>
  <c r="E8" i="2"/>
  <c r="E7" i="2"/>
  <c r="E6" i="2"/>
  <c r="E5" i="2"/>
  <c r="F7" i="2" l="1"/>
  <c r="G7" i="2" s="1"/>
  <c r="F11" i="2"/>
  <c r="G11" i="2" s="1"/>
  <c r="F5" i="2"/>
  <c r="G5" i="2" s="1"/>
  <c r="E15" i="2"/>
  <c r="F8" i="2"/>
  <c r="G8" i="2" s="1"/>
  <c r="F12" i="2"/>
  <c r="G12" i="2" s="1"/>
  <c r="F6" i="2"/>
  <c r="G6" i="2" s="1"/>
  <c r="F9" i="2"/>
  <c r="G9" i="2" s="1"/>
  <c r="F13" i="2"/>
  <c r="G13" i="2" s="1"/>
  <c r="F10" i="2"/>
  <c r="G10" i="2" s="1"/>
  <c r="F14" i="2"/>
  <c r="G14" i="2" s="1"/>
  <c r="F15" i="2" l="1"/>
</calcChain>
</file>

<file path=xl/sharedStrings.xml><?xml version="1.0" encoding="utf-8"?>
<sst xmlns="http://schemas.openxmlformats.org/spreadsheetml/2006/main" count="573" uniqueCount="82">
  <si>
    <t>Показатель</t>
  </si>
  <si>
    <t>Количество баллов</t>
  </si>
  <si>
    <t>х</t>
  </si>
  <si>
    <t>МБОУ Березовская СОШ № 1</t>
  </si>
  <si>
    <t>№ п/п</t>
  </si>
  <si>
    <t>Наименование показателя</t>
  </si>
  <si>
    <t>ИТОГО</t>
  </si>
  <si>
    <t xml:space="preserve">МБОУ Холмогорская СОШ </t>
  </si>
  <si>
    <t>МБОУ Шушенская  СОШ  № 8</t>
  </si>
  <si>
    <t>МБДОУ Березовский ДС "Семицветик"</t>
  </si>
  <si>
    <t>МБДОУ Холмогорский "Домовенок"</t>
  </si>
  <si>
    <t xml:space="preserve">     электроэнергия</t>
  </si>
  <si>
    <t xml:space="preserve">     теплоэнергия</t>
  </si>
  <si>
    <t xml:space="preserve">     водоснабжение</t>
  </si>
  <si>
    <t xml:space="preserve">    водоотведение</t>
  </si>
  <si>
    <t>n - количество источников энергии</t>
  </si>
  <si>
    <t>i - вид источника энергии (тепловая энергия, электрическая энергия, вода)</t>
  </si>
  <si>
    <t>Р9 Наличие у образовательного учреждения просроченной кредиторской задолженности Р9 = Ктп, тыс.руб.</t>
  </si>
  <si>
    <t>Наименование образовательного учреждения</t>
  </si>
  <si>
    <t>Место в рейтинге</t>
  </si>
  <si>
    <t xml:space="preserve">N 
п/п
</t>
  </si>
  <si>
    <t xml:space="preserve">Уровень качества деятельности (Q)
Максимальный уровень качества = 1
</t>
  </si>
  <si>
    <t xml:space="preserve">Рейтинговая 
оценка (R)
Максимальная рейтинговая оценка = 5
</t>
  </si>
  <si>
    <t>Среднее значение</t>
  </si>
  <si>
    <t>*</t>
  </si>
  <si>
    <t xml:space="preserve">МБОУ Ивановская СОШ </t>
  </si>
  <si>
    <t xml:space="preserve">МБОУ Новоалтатская СОШ </t>
  </si>
  <si>
    <t xml:space="preserve">МБОУ Парнинская СОШ </t>
  </si>
  <si>
    <t>МБОУ Родниковская СОШ</t>
  </si>
  <si>
    <t>МБОУ Ивановская СОШ</t>
  </si>
  <si>
    <t>МБОУ Новоалтатская СОШ</t>
  </si>
  <si>
    <t>МБОУ Парнинская СОШ</t>
  </si>
  <si>
    <t xml:space="preserve">МБОУ ДО ШМО ДЮЦ </t>
  </si>
  <si>
    <t>МБОУ ДО ШМО ДЮЦ</t>
  </si>
  <si>
    <t>Р1 Уровень исполнения расходов учреждения за счет средств районного бюджета (без учета средств, имеющих целевое назначение) Р1 = Ркис/ Ркпр х 100%</t>
  </si>
  <si>
    <t>Ркис – кассовые расходы учреждения за счет средств районного бюджета (без учета средств, имеющих целевое назначение) в отчетном периоде, тыс. руб.</t>
  </si>
  <si>
    <t>Ркпр – плановые расходы учреждения за счет средств районного бюджета (без учета средств, имеющих целевое назначение) за отчетный период,тыс. руб.</t>
  </si>
  <si>
    <t>Р2 Уровень исполнения расходов учреждения за счет средств краевого бюджета (без учета средств, имеющих целевое назначение) Р2 = Ркис/ Ркпр х 100%</t>
  </si>
  <si>
    <t>Ркис – кассовые расходы учреждения за счет средств краевого бюджета (без учета средств, имеющих целевое назначение) в отчетном периоде, тыс. руб.</t>
  </si>
  <si>
    <t>Ркпр – плановые расходы учреждения за счет средств краевого бюджета (без учета средств, имеющих целевое назначение) за отчетный период, тыс. руб.</t>
  </si>
  <si>
    <t>Р3 Доля кассовых расходов (без средств, имеющих целевое назначение), произведенных учреждением в 4 квартале отчетного финансового года Р3 = Ркис (4кв.) / Ркис(год.) х 100%</t>
  </si>
  <si>
    <t>Ркис(год) - кассовые расходы (без учета средств, имеющих целевое назначение) произведенные учреждением за отчетный финансовый год, тыс. руб.</t>
  </si>
  <si>
    <t>Р4 Оценка качества планирования бюджетных ассигнований Р4 = Оуточ / Рп x 100%</t>
  </si>
  <si>
    <t>Ркис(4кв.) - кассовые расходы (без учета средств, имеющих целевое назначение) произведенные учреждением в 4 квартале отчетного финансового года , тыс. руб.</t>
  </si>
  <si>
    <t>Оуточ - объем бюджетных ассигнований, перераспределенных за отчетный период без учета изменений, внесенных в связи с уточнением районного бюджета , тыс. руб.</t>
  </si>
  <si>
    <t>Рп - объем бюджетных ассигнований за отчетный период , тыс. руб.</t>
  </si>
  <si>
    <t>Р5 Средневзвешенная доля остатков средств в общем объеме средств, поступившем на счета учреждений за отчетный год Р5 = Рост / Рассиг x 100%</t>
  </si>
  <si>
    <t>Рост - сумма остатков средств за отчетный период, тыс. руб.</t>
  </si>
  <si>
    <t>Рассиг - общий объем финансирования за счет средств, поступивших в отчетном году, тыс. руб.</t>
  </si>
  <si>
    <t>Р6 Повышение энергетической эффективности Р6 = (сумм Э1 i / Э0 i )/n х100%</t>
  </si>
  <si>
    <t>Р7 Процент исполнения прогноза поступлений средств, полученных от предпринимательской и иной приносящей доход деятельности  (за исключением безвозмездных пожертвований) по итогам отчетного финансового года Р7 = Дфакт / Дплан х 100%</t>
  </si>
  <si>
    <t>Дплан - прогноз поступлений  средств, полученных от предпринимательской и иной приносящей доход деятельности                              (за исключением безвозмездных пожертвований), тыс. руб.</t>
  </si>
  <si>
    <t>Дфакт - фактическое поступление средств, полученных от предпринимательской и иной приносящей доход деятельности                              (за исключением безвозмездных пожертвований), тыс. руб.</t>
  </si>
  <si>
    <t>Р8 Наличие у учреждения просроченной дебиторской задолженности Р8 = Дтн, тыс.руб.</t>
  </si>
  <si>
    <t>Дтн - объем просроченной дебиторской задолженности учреждения по расчетам с дебиторами по состоянию на первое число месяца, следующего за отчетным финансовым годом , тыс. руб.</t>
  </si>
  <si>
    <t>Ктп - объем просроченной кредиторской задолженности учреждения по расчетам с кредиторами по состоянию на 1-е число месяца, следующего за отчетным финансовым годом, тыс. руб.</t>
  </si>
  <si>
    <t>Р10 Исполнение судебных актов и иных штрафных санкций по денежным обязательствам учреждения Р13 = Sp / Si х 100%</t>
  </si>
  <si>
    <t>Sр - исполнено по судебным актам на основании исполнительных документов и иных штрафных санкций учреждения за счет средств районного бюджета в отчетном финансовом году, тыс. руб.</t>
  </si>
  <si>
    <t>Si - исполнено по судебным актам на основании исполнительных документов и иных штрафных санкций учреждения за счет средств районного бюджета в году, предшествующем отчетному финансовому году, тыс. руб.</t>
  </si>
  <si>
    <t>Тмз - количество дней отклонения фактической даты утверждения муниципального задания учреждению за отчетный финансовый год и плановый период от срока, установленного Постановлением администрации Шарыповского муниципального округа</t>
  </si>
  <si>
    <t>Р11 Своевременность утверждения муниципального задания учреждению за отчетный финансовый год и плановый период в срок, установленный Постановлением администрации Шарыповского муниципального округа Р11 = Тмз</t>
  </si>
  <si>
    <t>Р12 Своевременность утверждения плана финансово-хозяйственной деятельности учреждения за отчетный финансовый год и плановый период в соответствии с утвержденными сроками Р12 = Тфхд</t>
  </si>
  <si>
    <t>Тфхд - количество дней отклонения фактической даты утверждения плана финансово-хозяйственной деятельности учреждения за отчетный финансовый год и плановый период от установленных сроков</t>
  </si>
  <si>
    <t>Р13 Размещение учреждением в полном объеме на официальном сайте в сети Интернет www.bus.gov.ru (далее - официальный сайт) информации, предусмотренной  разделами I – VI,VIII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01 марта текущего года (оценивается информация, размещенная в полном объеме)</t>
  </si>
  <si>
    <t>информация, предусмотренная разделами I – VI, 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01 марта текущего года размещена учреждением на официальном сайте в полном объеме</t>
  </si>
  <si>
    <t>информация, предусмотренная разделами I – VI, 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01 марта текущего года не размещена учреждением на официальном сайте в полном объеме</t>
  </si>
  <si>
    <t>Р14 Доля остатков средств субсидий на иные цели, субсидий на осуществление капитальных вложений в объекты капитального строительства или приобретение объектов недвижимого имущества, предоставляемых бюджетному учреждению, к общему объему бюджетных ассигнований на предоставление субсидий на иные цели и субсидий на осуществление капитальных вложений в объекты капитального строительства или приобретение объектов недвижимого имущества Р14 = Рост / Рассиг x 100%</t>
  </si>
  <si>
    <t>Рост - сумма остатков средств субсидий на иные цели и субсидий на осуществление капитальных вложений в объекты капитального строительства или приобретение объектов недвижимого имущества, предоставляемых бюджетному учреждению, по состоянию на 31 декабря отчетного периода, тыс. руб.</t>
  </si>
  <si>
    <t>РРассиг - общий объем бюджетных ассигнований на предоставление субсидий на иные цели и субсидий на осуществление капитальных вложений в объекты капитального строительства или приобретение объектов недвижимого имущества, предоставляемых бюджетному учреждению, на отчетный период, тыс. руб.</t>
  </si>
  <si>
    <t>Vo - остаток денежных средств на конец отчетного периода на счетах учреждений на выполнение муниципального задания,тыс. руб.</t>
  </si>
  <si>
    <t>Р15 Оценка использования бюджетных средств учреждением на выполнение муниципального задания Р15 = Vo / Vc х 100%</t>
  </si>
  <si>
    <t>Vc - общий объем средств, выделенных учреждению на выполнение муниципального задания, тыс. руб.</t>
  </si>
  <si>
    <t>Р16 Доля закупок товаров, работ и услуг для обеспечения муниципальных нужд произведенных конкурентным способом в отчетном финансовом году к совокупному годовому объему закупок на отчетный финансовый год Р16 = Рзак / Рпл x 100%</t>
  </si>
  <si>
    <t>Рзак - сумма закупок товаров, работ и услуг для обеспечения муниципальных нужд произведенных конкурентным способом в отчетном финансовом году, тыс. руб.</t>
  </si>
  <si>
    <t>Рпл - совокупный годовой объем закупок на отчетный финансовый год, тыс. руб.</t>
  </si>
  <si>
    <t>Максимальный балл (по числу показателей, применимых для данного учреждения)</t>
  </si>
  <si>
    <t xml:space="preserve">Суммарная оценка качества
финансового менеджмента (КФМ), баллов
</t>
  </si>
  <si>
    <t>ОЦЕНКА КАЧЕСТВА ФИНАНСОВОГО МЕНЕДЖМЕНТА МУНИЦИПАЛЬНЫХ
ОБРАЗОВАТЕЛЬНЫХ УЧРЕЖДЕНИЙ, ПОДВЕДОМСТВЕННЫХ МУНИЦИПАЛЬНОМУ КАЗЕННОМУ УЧРЕЖДЕНИЮ «УПРАВЛЕНИЕ ОБРАЗОВАНИЯ  ШАРЫПОВСКОГО МУНИЦИПАЛЬНОГО ОКРУГА» за 2023 год</t>
  </si>
  <si>
    <t xml:space="preserve">РЕЙТИНГ МУНИЦИПАЛЬНЫХ ОБРАЗОВАТЕЛЬНЫХ УЧРЕЖДЕНИЙ, ПОДВЕДОМСТВЕННЫХ МУНИЦИПАЛЬНОМУ КАЗЕННОМУ УЧРЕЖДЕНИЮ "УПРАВЛЕНИЕ ОБРАЗОВАНИЯ ШАРЫПОВЫСКОГО МУНИЦИПАЛЬНОГО ОКРУГА" ПО КАЧЕСТВУ ФИНАНСОВОГО МЕНЕДЖЕМЕНТА за 2023 год
</t>
  </si>
  <si>
    <t>Э1 - объем услуг (раздельно по каждому источнику энергии), потребленных учреждением, в отчетном году</t>
  </si>
  <si>
    <t>Э0 - объем услуг (раздельно по каждому источнику энергии), потребленных учреждением в году, предшествующему отчетному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</si>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</sst>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2" borderId="1" xfId="0" applyFont="1" applyFill="1" applyBorder="1" applyAlignment="1">
      <alignment horizontal="justify" vertical="center"/>
    </xf>
    <xf numFmtId="0" fontId="1" fillId="0" borderId="0" xfId="0" applyFont="1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justify" vertical="center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justify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zoomScale="112" zoomScaleNormal="112" workbookViewId="0">
      <pane xSplit="2" ySplit="4" topLeftCell="C53" activePane="bottomRight" state="frozen"/>
      <selection pane="topRight" activeCell="C1" sqref="C1"/>
      <selection pane="bottomLeft" activeCell="A4" sqref="A4"/>
      <selection pane="bottomRight" activeCell="C1" sqref="C1:R1"/>
    </sheetView>
  </sheetViews>
  <sheetFormatPr defaultRowHeight="15" x14ac:dyDescent="0.25"/>
  <cols>
    <col min="1" max="1" width="4.5703125" customWidth="1"/>
    <col min="2" max="2" width="40.7109375" customWidth="1"/>
    <col min="3" max="3" width="9.140625" customWidth="1"/>
    <col min="4" max="4" width="7" customWidth="1"/>
    <col min="5" max="5" width="9.28515625" customWidth="1"/>
    <col min="6" max="6" width="6.85546875" customWidth="1"/>
    <col min="7" max="7" width="10" customWidth="1"/>
    <col min="8" max="8" width="6.85546875" customWidth="1"/>
    <col min="9" max="9" width="11.28515625" customWidth="1"/>
    <col min="10" max="10" width="7.28515625" customWidth="1"/>
    <col min="11" max="11" width="10" customWidth="1"/>
    <col min="12" max="12" width="7.5703125" customWidth="1"/>
    <col min="13" max="13" width="9.5703125" customWidth="1"/>
    <col min="14" max="14" width="7.42578125" customWidth="1"/>
    <col min="15" max="15" width="9.140625" customWidth="1"/>
    <col min="16" max="16" width="7" customWidth="1"/>
    <col min="17" max="17" width="9.85546875" customWidth="1"/>
    <col min="18" max="18" width="6.85546875" customWidth="1"/>
    <col min="19" max="19" width="9.140625" customWidth="1"/>
    <col min="20" max="20" width="6.85546875" customWidth="1"/>
    <col min="21" max="21" width="9.7109375" customWidth="1"/>
    <col min="22" max="22" width="6.85546875" customWidth="1"/>
    <col min="23" max="23" width="13.85546875" customWidth="1"/>
    <col min="24" max="24" width="13.42578125" customWidth="1"/>
  </cols>
  <sheetData>
    <row r="1" spans="1:24" ht="62.25" customHeight="1" x14ac:dyDescent="0.25">
      <c r="B1" s="12"/>
      <c r="C1" s="43" t="s">
        <v>77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13"/>
      <c r="T1" s="13"/>
      <c r="U1" s="13"/>
      <c r="V1" s="13"/>
    </row>
    <row r="3" spans="1:24" ht="36" customHeight="1" x14ac:dyDescent="0.25">
      <c r="A3" s="27" t="s">
        <v>4</v>
      </c>
      <c r="B3" s="25" t="s">
        <v>5</v>
      </c>
      <c r="C3" s="23" t="s">
        <v>3</v>
      </c>
      <c r="D3" s="24"/>
      <c r="E3" s="23" t="s">
        <v>25</v>
      </c>
      <c r="F3" s="24"/>
      <c r="G3" s="23" t="s">
        <v>26</v>
      </c>
      <c r="H3" s="24"/>
      <c r="I3" s="23" t="s">
        <v>27</v>
      </c>
      <c r="J3" s="24"/>
      <c r="K3" s="28" t="s">
        <v>28</v>
      </c>
      <c r="L3" s="29"/>
      <c r="M3" s="23" t="s">
        <v>7</v>
      </c>
      <c r="N3" s="24"/>
      <c r="O3" s="23" t="s">
        <v>8</v>
      </c>
      <c r="P3" s="24"/>
      <c r="Q3" s="23" t="s">
        <v>9</v>
      </c>
      <c r="R3" s="24"/>
      <c r="S3" s="23" t="s">
        <v>10</v>
      </c>
      <c r="T3" s="24"/>
      <c r="U3" s="23" t="s">
        <v>33</v>
      </c>
      <c r="V3" s="24"/>
      <c r="W3" s="23" t="s">
        <v>6</v>
      </c>
      <c r="X3" s="24"/>
    </row>
    <row r="4" spans="1:24" ht="39.75" customHeight="1" x14ac:dyDescent="0.25">
      <c r="A4" s="27"/>
      <c r="B4" s="26"/>
      <c r="C4" s="1" t="s">
        <v>0</v>
      </c>
      <c r="D4" s="2" t="s">
        <v>1</v>
      </c>
      <c r="E4" s="1" t="s">
        <v>0</v>
      </c>
      <c r="F4" s="2" t="s">
        <v>1</v>
      </c>
      <c r="G4" s="2" t="s">
        <v>0</v>
      </c>
      <c r="H4" s="2" t="s">
        <v>1</v>
      </c>
      <c r="I4" s="2" t="s">
        <v>0</v>
      </c>
      <c r="J4" s="2" t="s">
        <v>1</v>
      </c>
      <c r="K4" s="2" t="s">
        <v>0</v>
      </c>
      <c r="L4" s="2" t="s">
        <v>1</v>
      </c>
      <c r="M4" s="2" t="s">
        <v>0</v>
      </c>
      <c r="N4" s="2" t="s">
        <v>1</v>
      </c>
      <c r="O4" s="2" t="s">
        <v>0</v>
      </c>
      <c r="P4" s="2" t="s">
        <v>1</v>
      </c>
      <c r="Q4" s="2" t="s">
        <v>0</v>
      </c>
      <c r="R4" s="2" t="s">
        <v>1</v>
      </c>
      <c r="S4" s="2" t="s">
        <v>0</v>
      </c>
      <c r="T4" s="2" t="s">
        <v>1</v>
      </c>
      <c r="U4" s="2" t="s">
        <v>0</v>
      </c>
      <c r="V4" s="2" t="s">
        <v>1</v>
      </c>
      <c r="W4" s="2" t="s">
        <v>0</v>
      </c>
      <c r="X4" s="2" t="s">
        <v>1</v>
      </c>
    </row>
    <row r="5" spans="1:24" ht="52.5" customHeight="1" x14ac:dyDescent="0.25">
      <c r="A5" s="30">
        <v>1</v>
      </c>
      <c r="B5" s="20" t="s">
        <v>34</v>
      </c>
      <c r="C5" s="16">
        <f>C6/C7 *100</f>
        <v>95.823289781961705</v>
      </c>
      <c r="D5" s="14">
        <v>4</v>
      </c>
      <c r="E5" s="16">
        <f>E6/E7 *100</f>
        <v>97.856201009132803</v>
      </c>
      <c r="F5" s="14">
        <v>4</v>
      </c>
      <c r="G5" s="16">
        <f>G6/G7 *100</f>
        <v>98.865314891902784</v>
      </c>
      <c r="H5" s="14">
        <v>4</v>
      </c>
      <c r="I5" s="16">
        <f>I6/I7 *100</f>
        <v>99.744237094849808</v>
      </c>
      <c r="J5" s="14">
        <v>5</v>
      </c>
      <c r="K5" s="16">
        <f>K6/K7 *100</f>
        <v>94.651751561683028</v>
      </c>
      <c r="L5" s="14">
        <v>3</v>
      </c>
      <c r="M5" s="16">
        <f>M6/M7 *100</f>
        <v>99.904619421809727</v>
      </c>
      <c r="N5" s="14">
        <v>5</v>
      </c>
      <c r="O5" s="16">
        <f>O6/O7 *100</f>
        <v>90.880499625057354</v>
      </c>
      <c r="P5" s="14">
        <v>3</v>
      </c>
      <c r="Q5" s="16">
        <f>Q6/Q7 *100</f>
        <v>96.351679449455716</v>
      </c>
      <c r="R5" s="14">
        <v>4</v>
      </c>
      <c r="S5" s="16">
        <f>S6/S7 *100</f>
        <v>99.599557328828965</v>
      </c>
      <c r="T5" s="14">
        <v>5</v>
      </c>
      <c r="U5" s="16">
        <f>U6/U7 *100</f>
        <v>98.647119310265111</v>
      </c>
      <c r="V5" s="14">
        <v>4</v>
      </c>
      <c r="W5" s="16">
        <f>W6/W7 *100</f>
        <v>97.721376907661153</v>
      </c>
      <c r="X5" s="15">
        <f>D5+F5+H5+J5+L5+N5+P5+R5+T5+V5</f>
        <v>41</v>
      </c>
    </row>
    <row r="6" spans="1:24" ht="51" x14ac:dyDescent="0.25">
      <c r="A6" s="30"/>
      <c r="B6" s="4" t="s">
        <v>35</v>
      </c>
      <c r="C6" s="18">
        <v>22699.1</v>
      </c>
      <c r="D6" s="18" t="s">
        <v>2</v>
      </c>
      <c r="E6" s="18">
        <v>20111.7</v>
      </c>
      <c r="F6" s="18" t="s">
        <v>2</v>
      </c>
      <c r="G6" s="18">
        <v>25032.5</v>
      </c>
      <c r="H6" s="18" t="s">
        <v>2</v>
      </c>
      <c r="I6" s="18">
        <v>30263</v>
      </c>
      <c r="J6" s="18" t="s">
        <v>2</v>
      </c>
      <c r="K6" s="18">
        <v>20637.3</v>
      </c>
      <c r="L6" s="18" t="s">
        <v>2</v>
      </c>
      <c r="M6" s="18">
        <v>20634.400000000001</v>
      </c>
      <c r="N6" s="18" t="s">
        <v>2</v>
      </c>
      <c r="O6" s="18">
        <v>8119.9</v>
      </c>
      <c r="P6" s="18" t="s">
        <v>2</v>
      </c>
      <c r="Q6" s="18">
        <v>5992.4</v>
      </c>
      <c r="R6" s="18" t="s">
        <v>2</v>
      </c>
      <c r="S6" s="18">
        <v>6839.9</v>
      </c>
      <c r="T6" s="18" t="s">
        <v>2</v>
      </c>
      <c r="U6" s="18">
        <v>32425.9</v>
      </c>
      <c r="V6" s="18" t="s">
        <v>2</v>
      </c>
      <c r="W6" s="18">
        <f>C6+E6+G6+I6+K6+M6+O6+Q6+S6+U6</f>
        <v>192756.09999999998</v>
      </c>
      <c r="X6" s="18" t="s">
        <v>2</v>
      </c>
    </row>
    <row r="7" spans="1:24" ht="54.75" customHeight="1" x14ac:dyDescent="0.25">
      <c r="A7" s="30"/>
      <c r="B7" s="4" t="s">
        <v>36</v>
      </c>
      <c r="C7" s="18">
        <v>23688.5</v>
      </c>
      <c r="D7" s="18" t="s">
        <v>2</v>
      </c>
      <c r="E7" s="18">
        <v>20552.3</v>
      </c>
      <c r="F7" s="18" t="s">
        <v>2</v>
      </c>
      <c r="G7" s="18">
        <v>25319.8</v>
      </c>
      <c r="H7" s="18" t="s">
        <v>2</v>
      </c>
      <c r="I7" s="18">
        <v>30340.6</v>
      </c>
      <c r="J7" s="18" t="s">
        <v>2</v>
      </c>
      <c r="K7" s="18">
        <v>21803.4</v>
      </c>
      <c r="L7" s="18" t="s">
        <v>2</v>
      </c>
      <c r="M7" s="18">
        <v>20654.099999999999</v>
      </c>
      <c r="N7" s="18" t="s">
        <v>2</v>
      </c>
      <c r="O7" s="18">
        <v>8934.7000000000007</v>
      </c>
      <c r="P7" s="18" t="s">
        <v>2</v>
      </c>
      <c r="Q7" s="18">
        <v>6219.3</v>
      </c>
      <c r="R7" s="18" t="s">
        <v>2</v>
      </c>
      <c r="S7" s="18">
        <v>6867.4</v>
      </c>
      <c r="T7" s="18" t="s">
        <v>2</v>
      </c>
      <c r="U7" s="18">
        <v>32870.6</v>
      </c>
      <c r="V7" s="18" t="s">
        <v>2</v>
      </c>
      <c r="W7" s="18">
        <f t="shared" ref="W7:X58" si="0">C7+E7+G7+I7+K7+M7+O7+Q7+S7+U7</f>
        <v>197250.7</v>
      </c>
      <c r="X7" s="18" t="s">
        <v>2</v>
      </c>
    </row>
    <row r="8" spans="1:24" ht="51.75" x14ac:dyDescent="0.25">
      <c r="A8" s="30">
        <v>2</v>
      </c>
      <c r="B8" s="20" t="s">
        <v>37</v>
      </c>
      <c r="C8" s="16">
        <f>C9/C10*100</f>
        <v>93.693006225839824</v>
      </c>
      <c r="D8" s="14">
        <v>3</v>
      </c>
      <c r="E8" s="16">
        <f>E9/E10*100</f>
        <v>88.775951024243142</v>
      </c>
      <c r="F8" s="14">
        <v>2</v>
      </c>
      <c r="G8" s="16">
        <f>G9/G10*100</f>
        <v>92.661393629063454</v>
      </c>
      <c r="H8" s="14">
        <v>3</v>
      </c>
      <c r="I8" s="16">
        <f>I9/I10*100</f>
        <v>96.192733187842421</v>
      </c>
      <c r="J8" s="14">
        <v>4</v>
      </c>
      <c r="K8" s="16">
        <f>K9/K10*100</f>
        <v>84.697332421340633</v>
      </c>
      <c r="L8" s="14">
        <v>1</v>
      </c>
      <c r="M8" s="16">
        <f>M9/M10*100</f>
        <v>98.32952347459117</v>
      </c>
      <c r="N8" s="14">
        <v>4</v>
      </c>
      <c r="O8" s="16">
        <f>O9/O10*100</f>
        <v>88.067024532182828</v>
      </c>
      <c r="P8" s="14">
        <v>2</v>
      </c>
      <c r="Q8" s="16">
        <f>Q9/Q10*100</f>
        <v>96.198036654976605</v>
      </c>
      <c r="R8" s="14">
        <v>4</v>
      </c>
      <c r="S8" s="16">
        <f>S9/S10*100</f>
        <v>84.293621411029122</v>
      </c>
      <c r="T8" s="14">
        <v>1</v>
      </c>
      <c r="U8" s="16">
        <f>U9/U10*100</f>
        <v>96.680272108843539</v>
      </c>
      <c r="V8" s="14">
        <v>4</v>
      </c>
      <c r="W8" s="18">
        <f t="shared" si="0"/>
        <v>919.58889466995265</v>
      </c>
      <c r="X8" s="15">
        <f>D8+F8+H8+J8+L8+N8+P8+R8+T8+V8</f>
        <v>28</v>
      </c>
    </row>
    <row r="9" spans="1:24" ht="51" x14ac:dyDescent="0.25">
      <c r="A9" s="30"/>
      <c r="B9" s="4" t="s">
        <v>38</v>
      </c>
      <c r="C9" s="18">
        <v>54146.5</v>
      </c>
      <c r="D9" s="18" t="s">
        <v>2</v>
      </c>
      <c r="E9" s="18">
        <v>54046</v>
      </c>
      <c r="F9" s="18" t="s">
        <v>2</v>
      </c>
      <c r="G9" s="18">
        <v>52226</v>
      </c>
      <c r="H9" s="18" t="s">
        <v>2</v>
      </c>
      <c r="I9" s="18">
        <v>71317.100000000006</v>
      </c>
      <c r="J9" s="18" t="s">
        <v>2</v>
      </c>
      <c r="K9" s="18">
        <v>49531</v>
      </c>
      <c r="L9" s="18" t="s">
        <v>2</v>
      </c>
      <c r="M9" s="18">
        <v>55920</v>
      </c>
      <c r="N9" s="18" t="s">
        <v>2</v>
      </c>
      <c r="O9" s="18">
        <v>17554.400000000001</v>
      </c>
      <c r="P9" s="18" t="s">
        <v>2</v>
      </c>
      <c r="Q9" s="18">
        <v>13111.6</v>
      </c>
      <c r="R9" s="18" t="s">
        <v>2</v>
      </c>
      <c r="S9" s="18">
        <v>16097.3</v>
      </c>
      <c r="T9" s="18" t="s">
        <v>2</v>
      </c>
      <c r="U9" s="18">
        <v>2842.4</v>
      </c>
      <c r="V9" s="18" t="s">
        <v>2</v>
      </c>
      <c r="W9" s="18">
        <f t="shared" si="0"/>
        <v>386792.3</v>
      </c>
      <c r="X9" s="18" t="s">
        <v>2</v>
      </c>
    </row>
    <row r="10" spans="1:24" ht="51" customHeight="1" x14ac:dyDescent="0.25">
      <c r="A10" s="30"/>
      <c r="B10" s="4" t="s">
        <v>39</v>
      </c>
      <c r="C10" s="18">
        <v>57791.4</v>
      </c>
      <c r="D10" s="18" t="s">
        <v>2</v>
      </c>
      <c r="E10" s="18">
        <v>60879.1</v>
      </c>
      <c r="F10" s="18" t="s">
        <v>2</v>
      </c>
      <c r="G10" s="18">
        <v>56362.2</v>
      </c>
      <c r="H10" s="18" t="s">
        <v>2</v>
      </c>
      <c r="I10" s="18">
        <v>74139.8</v>
      </c>
      <c r="J10" s="18" t="s">
        <v>2</v>
      </c>
      <c r="K10" s="18">
        <v>58480</v>
      </c>
      <c r="L10" s="18" t="s">
        <v>2</v>
      </c>
      <c r="M10" s="18">
        <v>56870</v>
      </c>
      <c r="N10" s="18" t="s">
        <v>2</v>
      </c>
      <c r="O10" s="18">
        <v>19933</v>
      </c>
      <c r="P10" s="18" t="s">
        <v>2</v>
      </c>
      <c r="Q10" s="18">
        <v>13629.8</v>
      </c>
      <c r="R10" s="18" t="s">
        <v>2</v>
      </c>
      <c r="S10" s="18">
        <v>19096.7</v>
      </c>
      <c r="T10" s="18" t="s">
        <v>2</v>
      </c>
      <c r="U10" s="18">
        <v>2940</v>
      </c>
      <c r="V10" s="18" t="s">
        <v>2</v>
      </c>
      <c r="W10" s="18">
        <f t="shared" si="0"/>
        <v>420122</v>
      </c>
      <c r="X10" s="18" t="s">
        <v>2</v>
      </c>
    </row>
    <row r="11" spans="1:24" ht="64.5" x14ac:dyDescent="0.25">
      <c r="A11" s="30">
        <v>3</v>
      </c>
      <c r="B11" s="20" t="s">
        <v>40</v>
      </c>
      <c r="C11" s="16">
        <f>C13/C12*100</f>
        <v>32.197809633863223</v>
      </c>
      <c r="D11" s="14">
        <v>3</v>
      </c>
      <c r="E11" s="16">
        <f>E13/E12*100</f>
        <v>34.664235810981197</v>
      </c>
      <c r="F11" s="14">
        <v>3</v>
      </c>
      <c r="G11" s="16">
        <f>G13/G12*100</f>
        <v>33.837312399282929</v>
      </c>
      <c r="H11" s="14">
        <v>3</v>
      </c>
      <c r="I11" s="16">
        <f>I13/I12*100</f>
        <v>34.123415905280659</v>
      </c>
      <c r="J11" s="14">
        <v>3</v>
      </c>
      <c r="K11" s="16">
        <f>K13/K12*100</f>
        <v>32.291504853331205</v>
      </c>
      <c r="L11" s="14">
        <v>3</v>
      </c>
      <c r="M11" s="16">
        <f>M13/M12*100</f>
        <v>33.827317567638175</v>
      </c>
      <c r="N11" s="14">
        <v>3</v>
      </c>
      <c r="O11" s="16">
        <f>O13/O12*100</f>
        <v>33.531586060768937</v>
      </c>
      <c r="P11" s="14">
        <v>3</v>
      </c>
      <c r="Q11" s="16">
        <f>Q13/Q12*100</f>
        <v>38.119765494137354</v>
      </c>
      <c r="R11" s="14">
        <v>2</v>
      </c>
      <c r="S11" s="16">
        <f>S13/S12*100</f>
        <v>40.911270774113675</v>
      </c>
      <c r="T11" s="14">
        <v>1</v>
      </c>
      <c r="U11" s="16">
        <f>U13/U12*100</f>
        <v>42.753690991627039</v>
      </c>
      <c r="V11" s="14">
        <v>1</v>
      </c>
      <c r="W11" s="18">
        <f t="shared" si="0"/>
        <v>356.25790949102441</v>
      </c>
      <c r="X11" s="15">
        <f>D11+F11+H11+J11+L11+N11+P11+R11+T11+V11</f>
        <v>25</v>
      </c>
    </row>
    <row r="12" spans="1:24" ht="54" customHeight="1" x14ac:dyDescent="0.25">
      <c r="A12" s="30"/>
      <c r="B12" s="4" t="s">
        <v>41</v>
      </c>
      <c r="C12" s="18">
        <f>C6+C9</f>
        <v>76845.600000000006</v>
      </c>
      <c r="D12" s="14" t="s">
        <v>2</v>
      </c>
      <c r="E12" s="18">
        <f>E6+E9</f>
        <v>74157.7</v>
      </c>
      <c r="F12" s="14" t="s">
        <v>2</v>
      </c>
      <c r="G12" s="18">
        <f>G6+G9</f>
        <v>77258.5</v>
      </c>
      <c r="H12" s="14" t="s">
        <v>2</v>
      </c>
      <c r="I12" s="18">
        <f>I6+I9</f>
        <v>101580.1</v>
      </c>
      <c r="J12" s="14" t="s">
        <v>2</v>
      </c>
      <c r="K12" s="18">
        <f>K6+K9</f>
        <v>70168.3</v>
      </c>
      <c r="L12" s="14" t="s">
        <v>2</v>
      </c>
      <c r="M12" s="18">
        <f>M6+M9</f>
        <v>76554.399999999994</v>
      </c>
      <c r="N12" s="14" t="s">
        <v>2</v>
      </c>
      <c r="O12" s="18">
        <f>O6+O9</f>
        <v>25674.300000000003</v>
      </c>
      <c r="P12" s="14" t="s">
        <v>2</v>
      </c>
      <c r="Q12" s="18">
        <f>Q6+Q9</f>
        <v>19104</v>
      </c>
      <c r="R12" s="14" t="s">
        <v>2</v>
      </c>
      <c r="S12" s="18">
        <f>S6+S9</f>
        <v>22937.199999999997</v>
      </c>
      <c r="T12" s="14" t="s">
        <v>2</v>
      </c>
      <c r="U12" s="18">
        <f>U6+U9</f>
        <v>35268.300000000003</v>
      </c>
      <c r="V12" s="14" t="s">
        <v>2</v>
      </c>
      <c r="W12" s="18">
        <f t="shared" si="0"/>
        <v>579548.4</v>
      </c>
      <c r="X12" s="14" t="s">
        <v>2</v>
      </c>
    </row>
    <row r="13" spans="1:24" ht="57" customHeight="1" x14ac:dyDescent="0.25">
      <c r="A13" s="30"/>
      <c r="B13" s="4" t="s">
        <v>43</v>
      </c>
      <c r="C13" s="18">
        <v>24742.6</v>
      </c>
      <c r="D13" s="14" t="s">
        <v>2</v>
      </c>
      <c r="E13" s="18">
        <v>25706.2</v>
      </c>
      <c r="F13" s="14" t="s">
        <v>2</v>
      </c>
      <c r="G13" s="18">
        <v>26142.2</v>
      </c>
      <c r="H13" s="14" t="s">
        <v>2</v>
      </c>
      <c r="I13" s="18">
        <v>34662.6</v>
      </c>
      <c r="J13" s="14" t="s">
        <v>2</v>
      </c>
      <c r="K13" s="18">
        <v>22658.400000000001</v>
      </c>
      <c r="L13" s="14" t="s">
        <v>2</v>
      </c>
      <c r="M13" s="18">
        <v>25896.3</v>
      </c>
      <c r="N13" s="14" t="s">
        <v>2</v>
      </c>
      <c r="O13" s="18">
        <v>8609</v>
      </c>
      <c r="P13" s="14" t="s">
        <v>2</v>
      </c>
      <c r="Q13" s="18">
        <v>7282.4</v>
      </c>
      <c r="R13" s="14" t="s">
        <v>2</v>
      </c>
      <c r="S13" s="18">
        <v>9383.9</v>
      </c>
      <c r="T13" s="14" t="s">
        <v>2</v>
      </c>
      <c r="U13" s="18">
        <v>15078.5</v>
      </c>
      <c r="V13" s="14" t="s">
        <v>2</v>
      </c>
      <c r="W13" s="18">
        <f t="shared" si="0"/>
        <v>200162.09999999998</v>
      </c>
      <c r="X13" s="14" t="s">
        <v>2</v>
      </c>
    </row>
    <row r="14" spans="1:24" ht="36" customHeight="1" x14ac:dyDescent="0.25">
      <c r="A14" s="30">
        <v>4</v>
      </c>
      <c r="B14" s="21" t="s">
        <v>42</v>
      </c>
      <c r="C14" s="18">
        <f>C15/C16*100</f>
        <v>3.8118603483803986</v>
      </c>
      <c r="D14" s="14">
        <v>4</v>
      </c>
      <c r="E14" s="18">
        <f>E15/E16*100</f>
        <v>11.861886201145994</v>
      </c>
      <c r="F14" s="14">
        <v>2</v>
      </c>
      <c r="G14" s="18">
        <f>G15/G16*100</f>
        <v>13.898043632624081</v>
      </c>
      <c r="H14" s="14">
        <v>2</v>
      </c>
      <c r="I14" s="18">
        <f>I15/I16*100</f>
        <v>16.196147794227432</v>
      </c>
      <c r="J14" s="14">
        <v>1</v>
      </c>
      <c r="K14" s="18">
        <f>K15/K16*100</f>
        <v>11.801318828051627</v>
      </c>
      <c r="L14" s="14">
        <v>2</v>
      </c>
      <c r="M14" s="18">
        <f>M15/M16*100</f>
        <v>14.830097995333064</v>
      </c>
      <c r="N14" s="14">
        <v>2</v>
      </c>
      <c r="O14" s="18">
        <f>O15/O16*100</f>
        <v>15.597016734966761</v>
      </c>
      <c r="P14" s="14">
        <v>1</v>
      </c>
      <c r="Q14" s="18">
        <f>Q15/Q16*100</f>
        <v>15.041488027164959</v>
      </c>
      <c r="R14" s="14">
        <v>1</v>
      </c>
      <c r="S14" s="18">
        <f>S15/S16*100</f>
        <v>23.475106011762399</v>
      </c>
      <c r="T14" s="14">
        <v>0</v>
      </c>
      <c r="U14" s="18">
        <f>U15/U16*100</f>
        <v>5.9599671605613986</v>
      </c>
      <c r="V14" s="14">
        <v>3</v>
      </c>
      <c r="W14" s="18">
        <f t="shared" si="0"/>
        <v>132.47293273421812</v>
      </c>
      <c r="X14" s="15">
        <f>D14+F14+H14+J14+L14+N14+P14+R14+T14+V14</f>
        <v>18</v>
      </c>
    </row>
    <row r="15" spans="1:24" ht="53.25" customHeight="1" x14ac:dyDescent="0.25">
      <c r="A15" s="30"/>
      <c r="B15" s="4" t="s">
        <v>44</v>
      </c>
      <c r="C15" s="18">
        <v>3105.9</v>
      </c>
      <c r="D15" s="14" t="s">
        <v>2</v>
      </c>
      <c r="E15" s="18">
        <v>9659.2999999999993</v>
      </c>
      <c r="F15" s="14" t="s">
        <v>2</v>
      </c>
      <c r="G15" s="18">
        <v>11352.2</v>
      </c>
      <c r="H15" s="14" t="s">
        <v>2</v>
      </c>
      <c r="I15" s="18">
        <v>16921.8</v>
      </c>
      <c r="J15" s="14" t="s">
        <v>2</v>
      </c>
      <c r="K15" s="18">
        <v>9474.5</v>
      </c>
      <c r="L15" s="14" t="s">
        <v>2</v>
      </c>
      <c r="M15" s="18">
        <v>11496.9</v>
      </c>
      <c r="N15" s="14" t="s">
        <v>2</v>
      </c>
      <c r="O15" s="18">
        <v>4502.5</v>
      </c>
      <c r="P15" s="14" t="s">
        <v>2</v>
      </c>
      <c r="Q15" s="18">
        <v>2985.6</v>
      </c>
      <c r="R15" s="14" t="s">
        <v>2</v>
      </c>
      <c r="S15" s="18">
        <v>6095.1</v>
      </c>
      <c r="T15" s="14" t="s">
        <v>2</v>
      </c>
      <c r="U15" s="18">
        <v>2134.3000000000002</v>
      </c>
      <c r="V15" s="14" t="s">
        <v>2</v>
      </c>
      <c r="W15" s="18">
        <f t="shared" si="0"/>
        <v>77728.10000000002</v>
      </c>
      <c r="X15" s="14" t="s">
        <v>2</v>
      </c>
    </row>
    <row r="16" spans="1:24" ht="32.25" customHeight="1" x14ac:dyDescent="0.25">
      <c r="A16" s="30"/>
      <c r="B16" s="4" t="s">
        <v>45</v>
      </c>
      <c r="C16" s="18">
        <f>C7+C10</f>
        <v>81479.899999999994</v>
      </c>
      <c r="D16" s="14" t="s">
        <v>2</v>
      </c>
      <c r="E16" s="18">
        <f>E7+E10</f>
        <v>81431.399999999994</v>
      </c>
      <c r="F16" s="14" t="s">
        <v>2</v>
      </c>
      <c r="G16" s="18">
        <f>G7+G10</f>
        <v>81682</v>
      </c>
      <c r="H16" s="14" t="s">
        <v>2</v>
      </c>
      <c r="I16" s="18">
        <f>I7+I10</f>
        <v>104480.4</v>
      </c>
      <c r="J16" s="14" t="s">
        <v>2</v>
      </c>
      <c r="K16" s="18">
        <f>K7+K10</f>
        <v>80283.399999999994</v>
      </c>
      <c r="L16" s="14" t="s">
        <v>2</v>
      </c>
      <c r="M16" s="18">
        <f>M7+M10</f>
        <v>77524.100000000006</v>
      </c>
      <c r="N16" s="14" t="s">
        <v>2</v>
      </c>
      <c r="O16" s="18">
        <f>O7+O10</f>
        <v>28867.7</v>
      </c>
      <c r="P16" s="14" t="s">
        <v>2</v>
      </c>
      <c r="Q16" s="18">
        <f>Q7+Q10</f>
        <v>19849.099999999999</v>
      </c>
      <c r="R16" s="14" t="s">
        <v>2</v>
      </c>
      <c r="S16" s="18">
        <f>S7+S10</f>
        <v>25964.1</v>
      </c>
      <c r="T16" s="14" t="s">
        <v>2</v>
      </c>
      <c r="U16" s="18">
        <f>U7+U10</f>
        <v>35810.6</v>
      </c>
      <c r="V16" s="14" t="s">
        <v>2</v>
      </c>
      <c r="W16" s="18">
        <f t="shared" si="0"/>
        <v>617372.69999999984</v>
      </c>
      <c r="X16" s="14" t="s">
        <v>2</v>
      </c>
    </row>
    <row r="17" spans="1:24" ht="50.25" customHeight="1" x14ac:dyDescent="0.25">
      <c r="A17" s="30">
        <v>5</v>
      </c>
      <c r="B17" s="21" t="s">
        <v>46</v>
      </c>
      <c r="C17" s="18">
        <f>C18/C19*100</f>
        <v>5.6850830695668506</v>
      </c>
      <c r="D17" s="14">
        <v>0</v>
      </c>
      <c r="E17" s="18">
        <f t="shared" ref="E17:U17" si="1">E18/E19*100</f>
        <v>8.932303755062545</v>
      </c>
      <c r="F17" s="14">
        <v>0</v>
      </c>
      <c r="G17" s="18">
        <f t="shared" si="1"/>
        <v>5.4153913959011772</v>
      </c>
      <c r="H17" s="14">
        <v>0</v>
      </c>
      <c r="I17" s="18">
        <f t="shared" si="1"/>
        <v>3.4686888641314542</v>
      </c>
      <c r="J17" s="14">
        <v>5</v>
      </c>
      <c r="K17" s="18">
        <f t="shared" si="1"/>
        <v>12.599117625810566</v>
      </c>
      <c r="L17" s="14">
        <v>0</v>
      </c>
      <c r="M17" s="18">
        <f t="shared" si="1"/>
        <v>1.250578852253686</v>
      </c>
      <c r="N17" s="14">
        <v>5</v>
      </c>
      <c r="O17" s="18">
        <f t="shared" si="1"/>
        <v>11.062190614423734</v>
      </c>
      <c r="P17" s="14">
        <v>0</v>
      </c>
      <c r="Q17" s="18">
        <f t="shared" si="1"/>
        <v>3.7392123572353415</v>
      </c>
      <c r="R17" s="14">
        <v>5</v>
      </c>
      <c r="S17" s="18">
        <f t="shared" si="1"/>
        <v>11.658020112385948</v>
      </c>
      <c r="T17" s="14">
        <v>0</v>
      </c>
      <c r="U17" s="18">
        <f t="shared" si="1"/>
        <v>1.2418110838690222</v>
      </c>
      <c r="V17" s="14">
        <v>5</v>
      </c>
      <c r="W17" s="18">
        <f t="shared" si="0"/>
        <v>65.052397730640322</v>
      </c>
      <c r="X17" s="15">
        <f>D17+F17+H17+J17+L17+N17+P17+R17+T17+V17</f>
        <v>20</v>
      </c>
    </row>
    <row r="18" spans="1:24" ht="32.25" customHeight="1" x14ac:dyDescent="0.25">
      <c r="A18" s="30"/>
      <c r="B18" s="4" t="s">
        <v>47</v>
      </c>
      <c r="C18" s="18">
        <v>4632.2</v>
      </c>
      <c r="D18" s="14" t="s">
        <v>2</v>
      </c>
      <c r="E18" s="18">
        <v>7273.7</v>
      </c>
      <c r="F18" s="14" t="s">
        <v>2</v>
      </c>
      <c r="G18" s="18">
        <v>4423.3999999999996</v>
      </c>
      <c r="H18" s="14" t="s">
        <v>2</v>
      </c>
      <c r="I18" s="18">
        <v>3624.1</v>
      </c>
      <c r="J18" s="14" t="s">
        <v>2</v>
      </c>
      <c r="K18" s="18">
        <v>10115</v>
      </c>
      <c r="L18" s="14" t="s">
        <v>2</v>
      </c>
      <c r="M18" s="18">
        <v>969.5</v>
      </c>
      <c r="N18" s="14" t="s">
        <v>2</v>
      </c>
      <c r="O18" s="18">
        <v>3193.4</v>
      </c>
      <c r="P18" s="14" t="s">
        <v>2</v>
      </c>
      <c r="Q18" s="18">
        <v>742.2</v>
      </c>
      <c r="R18" s="14" t="s">
        <v>2</v>
      </c>
      <c r="S18" s="18">
        <v>3026.9</v>
      </c>
      <c r="T18" s="14" t="s">
        <v>2</v>
      </c>
      <c r="U18" s="18">
        <v>444.7</v>
      </c>
      <c r="V18" s="14" t="s">
        <v>2</v>
      </c>
      <c r="W18" s="18">
        <f t="shared" si="0"/>
        <v>38445.099999999991</v>
      </c>
      <c r="X18" s="14" t="s">
        <v>2</v>
      </c>
    </row>
    <row r="19" spans="1:24" ht="32.25" customHeight="1" x14ac:dyDescent="0.25">
      <c r="A19" s="30"/>
      <c r="B19" s="4" t="s">
        <v>48</v>
      </c>
      <c r="C19" s="18">
        <f>C16</f>
        <v>81479.899999999994</v>
      </c>
      <c r="D19" s="14" t="s">
        <v>2</v>
      </c>
      <c r="E19" s="18">
        <f>E16</f>
        <v>81431.399999999994</v>
      </c>
      <c r="F19" s="14" t="s">
        <v>2</v>
      </c>
      <c r="G19" s="18">
        <f>G16</f>
        <v>81682</v>
      </c>
      <c r="H19" s="14" t="s">
        <v>2</v>
      </c>
      <c r="I19" s="18">
        <f>I16</f>
        <v>104480.4</v>
      </c>
      <c r="J19" s="14" t="s">
        <v>2</v>
      </c>
      <c r="K19" s="18">
        <f>K16</f>
        <v>80283.399999999994</v>
      </c>
      <c r="L19" s="14" t="s">
        <v>2</v>
      </c>
      <c r="M19" s="18">
        <f>M16</f>
        <v>77524.100000000006</v>
      </c>
      <c r="N19" s="14" t="s">
        <v>2</v>
      </c>
      <c r="O19" s="18">
        <f>O16</f>
        <v>28867.7</v>
      </c>
      <c r="P19" s="14" t="s">
        <v>2</v>
      </c>
      <c r="Q19" s="18">
        <f>Q16</f>
        <v>19849.099999999999</v>
      </c>
      <c r="R19" s="14" t="s">
        <v>2</v>
      </c>
      <c r="S19" s="18">
        <f>S16</f>
        <v>25964.1</v>
      </c>
      <c r="T19" s="14" t="s">
        <v>2</v>
      </c>
      <c r="U19" s="18">
        <f>U16</f>
        <v>35810.6</v>
      </c>
      <c r="V19" s="14" t="s">
        <v>2</v>
      </c>
      <c r="W19" s="18">
        <f t="shared" si="0"/>
        <v>617372.69999999984</v>
      </c>
      <c r="X19" s="14" t="s">
        <v>2</v>
      </c>
    </row>
    <row r="20" spans="1:24" ht="42" customHeight="1" x14ac:dyDescent="0.25">
      <c r="A20" s="30">
        <v>6</v>
      </c>
      <c r="B20" s="20" t="s">
        <v>49</v>
      </c>
      <c r="C20" s="16">
        <f>C21/C26*100</f>
        <v>62.124419557497944</v>
      </c>
      <c r="D20" s="14">
        <v>5</v>
      </c>
      <c r="E20" s="16">
        <f>E21/E26*100</f>
        <v>98.426449355162376</v>
      </c>
      <c r="F20" s="14">
        <v>3</v>
      </c>
      <c r="G20" s="16">
        <f>G21/G26*100</f>
        <v>94.29471923843829</v>
      </c>
      <c r="H20" s="14">
        <v>5</v>
      </c>
      <c r="I20" s="16">
        <f>I21/I26*100</f>
        <v>95.194188949108323</v>
      </c>
      <c r="J20" s="14">
        <v>3</v>
      </c>
      <c r="K20" s="16">
        <f>K21/K26*100</f>
        <v>84.268230494645593</v>
      </c>
      <c r="L20" s="14">
        <v>5</v>
      </c>
      <c r="M20" s="16">
        <f>M21/M26*100</f>
        <v>91.203180418599217</v>
      </c>
      <c r="N20" s="14">
        <v>5</v>
      </c>
      <c r="O20" s="16">
        <f>O21/O26*100</f>
        <v>97.416974169741692</v>
      </c>
      <c r="P20" s="14">
        <v>3</v>
      </c>
      <c r="Q20" s="16">
        <f>Q21/Q26*100</f>
        <v>94.035394363119948</v>
      </c>
      <c r="R20" s="14">
        <v>5</v>
      </c>
      <c r="S20" s="16">
        <f>S21/S26*100</f>
        <v>105.95725329695316</v>
      </c>
      <c r="T20" s="14">
        <v>0</v>
      </c>
      <c r="U20" s="16">
        <f>U21/U26*100</f>
        <v>102.24839400428264</v>
      </c>
      <c r="V20" s="14">
        <v>0</v>
      </c>
      <c r="W20" s="16">
        <f>W21/W26/4*100</f>
        <v>22.279218463694868</v>
      </c>
      <c r="X20" s="15">
        <f>D20+F20+H20+J20+L20+N20+P20+R20+T20+V20</f>
        <v>34</v>
      </c>
    </row>
    <row r="21" spans="1:24" ht="39.75" customHeight="1" x14ac:dyDescent="0.25">
      <c r="A21" s="30"/>
      <c r="B21" s="4" t="s">
        <v>79</v>
      </c>
      <c r="C21" s="18">
        <f>C22+C23+C24+C25</f>
        <v>3639</v>
      </c>
      <c r="D21" s="14" t="s">
        <v>2</v>
      </c>
      <c r="E21" s="18">
        <f>E22+E23+E24+E25</f>
        <v>4022</v>
      </c>
      <c r="F21" s="14" t="s">
        <v>2</v>
      </c>
      <c r="G21" s="18">
        <f>G22+G23+G24+G25</f>
        <v>2932</v>
      </c>
      <c r="H21" s="14" t="s">
        <v>2</v>
      </c>
      <c r="I21" s="18">
        <f>I22+I23+I24+I25</f>
        <v>4233</v>
      </c>
      <c r="J21" s="14" t="s">
        <v>2</v>
      </c>
      <c r="K21" s="18">
        <f>K22+K23+K24+K25</f>
        <v>2644</v>
      </c>
      <c r="L21" s="14" t="s">
        <v>2</v>
      </c>
      <c r="M21" s="18">
        <f>M22+M23+M24+M25</f>
        <v>4680</v>
      </c>
      <c r="N21" s="14" t="s">
        <v>2</v>
      </c>
      <c r="O21" s="18">
        <f>O22+O23+O24+O25</f>
        <v>528</v>
      </c>
      <c r="P21" s="14" t="s">
        <v>2</v>
      </c>
      <c r="Q21" s="18">
        <f>Q22+Q23+Q24+Q25</f>
        <v>1076</v>
      </c>
      <c r="R21" s="14" t="s">
        <v>2</v>
      </c>
      <c r="S21" s="18">
        <f>S22+S23+S24+S25</f>
        <v>1864</v>
      </c>
      <c r="T21" s="14" t="s">
        <v>2</v>
      </c>
      <c r="U21" s="18">
        <f>U22+U23+U24+U25</f>
        <v>3247</v>
      </c>
      <c r="V21" s="14" t="s">
        <v>2</v>
      </c>
      <c r="W21" s="18">
        <f t="shared" si="0"/>
        <v>28865</v>
      </c>
      <c r="X21" s="14" t="s">
        <v>2</v>
      </c>
    </row>
    <row r="22" spans="1:24" ht="13.5" customHeight="1" x14ac:dyDescent="0.25">
      <c r="A22" s="30"/>
      <c r="B22" s="4" t="s">
        <v>11</v>
      </c>
      <c r="C22" s="18">
        <v>581</v>
      </c>
      <c r="D22" s="14" t="s">
        <v>2</v>
      </c>
      <c r="E22" s="18">
        <v>89</v>
      </c>
      <c r="F22" s="14" t="s">
        <v>2</v>
      </c>
      <c r="G22" s="18">
        <v>523</v>
      </c>
      <c r="H22" s="14" t="s">
        <v>2</v>
      </c>
      <c r="I22" s="18">
        <v>534</v>
      </c>
      <c r="J22" s="14" t="s">
        <v>2</v>
      </c>
      <c r="K22" s="18">
        <v>652</v>
      </c>
      <c r="L22" s="14" t="s">
        <v>2</v>
      </c>
      <c r="M22" s="18">
        <v>92</v>
      </c>
      <c r="N22" s="14" t="s">
        <v>2</v>
      </c>
      <c r="O22" s="18">
        <v>37</v>
      </c>
      <c r="P22" s="14" t="s">
        <v>2</v>
      </c>
      <c r="Q22" s="18">
        <v>19</v>
      </c>
      <c r="R22" s="14" t="s">
        <v>2</v>
      </c>
      <c r="S22" s="18">
        <v>25</v>
      </c>
      <c r="T22" s="14" t="s">
        <v>2</v>
      </c>
      <c r="U22" s="18">
        <v>707</v>
      </c>
      <c r="V22" s="14" t="s">
        <v>2</v>
      </c>
      <c r="W22" s="18">
        <f t="shared" si="0"/>
        <v>3259</v>
      </c>
      <c r="X22" s="14" t="s">
        <v>2</v>
      </c>
    </row>
    <row r="23" spans="1:24" ht="15" customHeight="1" x14ac:dyDescent="0.25">
      <c r="A23" s="30"/>
      <c r="B23" s="4" t="s">
        <v>12</v>
      </c>
      <c r="C23" s="18">
        <v>871</v>
      </c>
      <c r="D23" s="14" t="s">
        <v>2</v>
      </c>
      <c r="E23" s="18">
        <v>1392</v>
      </c>
      <c r="F23" s="14" t="s">
        <v>2</v>
      </c>
      <c r="G23" s="18">
        <v>642</v>
      </c>
      <c r="H23" s="14" t="s">
        <v>2</v>
      </c>
      <c r="I23" s="18">
        <v>1040</v>
      </c>
      <c r="J23" s="14" t="s">
        <v>2</v>
      </c>
      <c r="K23" s="18">
        <v>0</v>
      </c>
      <c r="L23" s="14" t="s">
        <v>2</v>
      </c>
      <c r="M23" s="18">
        <v>894</v>
      </c>
      <c r="N23" s="14" t="s">
        <v>2</v>
      </c>
      <c r="O23" s="18">
        <v>0</v>
      </c>
      <c r="P23" s="14" t="s">
        <v>2</v>
      </c>
      <c r="Q23" s="18">
        <v>310</v>
      </c>
      <c r="R23" s="14" t="s">
        <v>2</v>
      </c>
      <c r="S23" s="18">
        <v>252</v>
      </c>
      <c r="T23" s="14" t="s">
        <v>2</v>
      </c>
      <c r="U23" s="18">
        <v>349</v>
      </c>
      <c r="V23" s="14" t="s">
        <v>2</v>
      </c>
      <c r="W23" s="18">
        <f t="shared" si="0"/>
        <v>5750</v>
      </c>
      <c r="X23" s="14" t="s">
        <v>2</v>
      </c>
    </row>
    <row r="24" spans="1:24" ht="14.25" customHeight="1" x14ac:dyDescent="0.25">
      <c r="A24" s="30"/>
      <c r="B24" s="33" t="s">
        <v>13</v>
      </c>
      <c r="C24" s="18">
        <v>1016</v>
      </c>
      <c r="D24" s="14" t="s">
        <v>2</v>
      </c>
      <c r="E24" s="18">
        <v>1584</v>
      </c>
      <c r="F24" s="14" t="s">
        <v>2</v>
      </c>
      <c r="G24" s="18">
        <v>856</v>
      </c>
      <c r="H24" s="14" t="s">
        <v>2</v>
      </c>
      <c r="I24" s="18">
        <v>1681</v>
      </c>
      <c r="J24" s="14" t="s">
        <v>2</v>
      </c>
      <c r="K24" s="18">
        <v>1149</v>
      </c>
      <c r="L24" s="14" t="s">
        <v>2</v>
      </c>
      <c r="M24" s="18">
        <v>1512</v>
      </c>
      <c r="N24" s="14" t="s">
        <v>2</v>
      </c>
      <c r="O24" s="18">
        <v>229</v>
      </c>
      <c r="P24" s="14" t="s">
        <v>2</v>
      </c>
      <c r="Q24" s="18">
        <v>459</v>
      </c>
      <c r="R24" s="14" t="s">
        <v>2</v>
      </c>
      <c r="S24" s="18">
        <v>634</v>
      </c>
      <c r="T24" s="14" t="s">
        <v>2</v>
      </c>
      <c r="U24" s="18">
        <v>350</v>
      </c>
      <c r="V24" s="14" t="s">
        <v>2</v>
      </c>
      <c r="W24" s="18">
        <f t="shared" si="0"/>
        <v>9470</v>
      </c>
      <c r="X24" s="14" t="s">
        <v>2</v>
      </c>
    </row>
    <row r="25" spans="1:24" ht="13.5" customHeight="1" x14ac:dyDescent="0.25">
      <c r="A25" s="30"/>
      <c r="B25" s="4" t="s">
        <v>14</v>
      </c>
      <c r="C25" s="18">
        <v>1171</v>
      </c>
      <c r="D25" s="14" t="s">
        <v>2</v>
      </c>
      <c r="E25" s="18">
        <v>957</v>
      </c>
      <c r="F25" s="14" t="s">
        <v>2</v>
      </c>
      <c r="G25" s="18">
        <v>911</v>
      </c>
      <c r="H25" s="14" t="s">
        <v>2</v>
      </c>
      <c r="I25" s="18">
        <v>978</v>
      </c>
      <c r="J25" s="14" t="s">
        <v>2</v>
      </c>
      <c r="K25" s="18">
        <v>843</v>
      </c>
      <c r="L25" s="14" t="s">
        <v>2</v>
      </c>
      <c r="M25" s="18">
        <v>2182</v>
      </c>
      <c r="N25" s="14" t="s">
        <v>2</v>
      </c>
      <c r="O25" s="18">
        <v>262</v>
      </c>
      <c r="P25" s="14" t="s">
        <v>2</v>
      </c>
      <c r="Q25" s="18">
        <v>288</v>
      </c>
      <c r="R25" s="14" t="s">
        <v>2</v>
      </c>
      <c r="S25" s="18">
        <v>953</v>
      </c>
      <c r="T25" s="14" t="s">
        <v>2</v>
      </c>
      <c r="U25" s="18">
        <v>1841</v>
      </c>
      <c r="V25" s="14" t="s">
        <v>2</v>
      </c>
      <c r="W25" s="18">
        <f t="shared" si="0"/>
        <v>10386</v>
      </c>
      <c r="X25" s="14" t="s">
        <v>2</v>
      </c>
    </row>
    <row r="26" spans="1:24" ht="51" x14ac:dyDescent="0.25">
      <c r="A26" s="30"/>
      <c r="B26" s="4" t="s">
        <v>80</v>
      </c>
      <c r="C26" s="18">
        <f>C27+C28+C29+C30</f>
        <v>5857.6</v>
      </c>
      <c r="D26" s="14" t="s">
        <v>2</v>
      </c>
      <c r="E26" s="18">
        <f>E27+E28+E29+E30</f>
        <v>4086.3</v>
      </c>
      <c r="F26" s="14" t="s">
        <v>2</v>
      </c>
      <c r="G26" s="18">
        <f>G27+G28+G29+G30</f>
        <v>3109.4</v>
      </c>
      <c r="H26" s="14" t="s">
        <v>2</v>
      </c>
      <c r="I26" s="18">
        <f>I27+I28+I29+I30</f>
        <v>4446.7</v>
      </c>
      <c r="J26" s="14" t="s">
        <v>2</v>
      </c>
      <c r="K26" s="18">
        <f>K27+K28+K29+K30</f>
        <v>3137.6</v>
      </c>
      <c r="L26" s="14" t="s">
        <v>2</v>
      </c>
      <c r="M26" s="18">
        <f>M27+M28+M29+M30</f>
        <v>5131.3999999999996</v>
      </c>
      <c r="N26" s="14" t="s">
        <v>2</v>
      </c>
      <c r="O26" s="18">
        <f>O27+O28+O29+O30</f>
        <v>542</v>
      </c>
      <c r="P26" s="14" t="s">
        <v>2</v>
      </c>
      <c r="Q26" s="18">
        <f>Q27+Q28+Q29+Q30</f>
        <v>1144.25</v>
      </c>
      <c r="R26" s="14" t="s">
        <v>2</v>
      </c>
      <c r="S26" s="18">
        <f>S27+S28+S29+S30</f>
        <v>1759.2</v>
      </c>
      <c r="T26" s="14" t="s">
        <v>2</v>
      </c>
      <c r="U26" s="18">
        <f>U27+U28+U29+U30</f>
        <v>3175.6</v>
      </c>
      <c r="V26" s="14" t="s">
        <v>2</v>
      </c>
      <c r="W26" s="18">
        <f t="shared" ref="W26:W30" si="2">C26+E26+G26+I26+K26+M26+O26+Q26+S26+U26</f>
        <v>32390.05</v>
      </c>
      <c r="X26" s="14" t="s">
        <v>2</v>
      </c>
    </row>
    <row r="27" spans="1:24" ht="15.75" x14ac:dyDescent="0.25">
      <c r="A27" s="30"/>
      <c r="B27" s="4" t="s">
        <v>11</v>
      </c>
      <c r="C27" s="18">
        <v>592.6</v>
      </c>
      <c r="D27" s="14" t="s">
        <v>2</v>
      </c>
      <c r="E27" s="18">
        <v>87.3</v>
      </c>
      <c r="F27" s="14" t="s">
        <v>2</v>
      </c>
      <c r="G27" s="18">
        <v>483.4</v>
      </c>
      <c r="H27" s="14" t="s">
        <v>2</v>
      </c>
      <c r="I27" s="18">
        <v>516.70000000000005</v>
      </c>
      <c r="J27" s="14" t="s">
        <v>2</v>
      </c>
      <c r="K27" s="18">
        <v>664.6</v>
      </c>
      <c r="L27" s="14" t="s">
        <v>2</v>
      </c>
      <c r="M27" s="18">
        <v>95.4</v>
      </c>
      <c r="N27" s="14" t="s">
        <v>2</v>
      </c>
      <c r="O27" s="18">
        <v>78</v>
      </c>
      <c r="P27" s="14" t="s">
        <v>2</v>
      </c>
      <c r="Q27" s="18">
        <v>19.25</v>
      </c>
      <c r="R27" s="14" t="s">
        <v>2</v>
      </c>
      <c r="S27" s="18">
        <v>29.2</v>
      </c>
      <c r="T27" s="14" t="s">
        <v>2</v>
      </c>
      <c r="U27" s="18">
        <v>613.6</v>
      </c>
      <c r="V27" s="14" t="s">
        <v>2</v>
      </c>
      <c r="W27" s="18">
        <f t="shared" si="2"/>
        <v>3180.0499999999997</v>
      </c>
      <c r="X27" s="14" t="s">
        <v>2</v>
      </c>
    </row>
    <row r="28" spans="1:24" ht="15.75" x14ac:dyDescent="0.25">
      <c r="A28" s="30"/>
      <c r="B28" s="4" t="s">
        <v>12</v>
      </c>
      <c r="C28" s="18">
        <v>990</v>
      </c>
      <c r="D28" s="14" t="s">
        <v>2</v>
      </c>
      <c r="E28" s="18">
        <v>1254</v>
      </c>
      <c r="F28" s="14" t="s">
        <v>2</v>
      </c>
      <c r="G28" s="18">
        <v>637</v>
      </c>
      <c r="H28" s="14" t="s">
        <v>2</v>
      </c>
      <c r="I28" s="18">
        <v>1067</v>
      </c>
      <c r="J28" s="14" t="s">
        <v>2</v>
      </c>
      <c r="K28" s="18">
        <v>0</v>
      </c>
      <c r="L28" s="14" t="s">
        <v>2</v>
      </c>
      <c r="M28" s="18">
        <v>918</v>
      </c>
      <c r="N28" s="14" t="s">
        <v>2</v>
      </c>
      <c r="O28" s="18">
        <v>0</v>
      </c>
      <c r="P28" s="14" t="s">
        <v>2</v>
      </c>
      <c r="Q28" s="18">
        <v>265</v>
      </c>
      <c r="R28" s="14" t="s">
        <v>2</v>
      </c>
      <c r="S28" s="18">
        <v>237</v>
      </c>
      <c r="T28" s="14" t="s">
        <v>2</v>
      </c>
      <c r="U28" s="18">
        <v>354</v>
      </c>
      <c r="V28" s="14" t="s">
        <v>2</v>
      </c>
      <c r="W28" s="18">
        <f t="shared" si="2"/>
        <v>5722</v>
      </c>
      <c r="X28" s="14" t="s">
        <v>2</v>
      </c>
    </row>
    <row r="29" spans="1:24" ht="15.75" x14ac:dyDescent="0.25">
      <c r="A29" s="30"/>
      <c r="B29" s="4" t="s">
        <v>13</v>
      </c>
      <c r="C29" s="18">
        <v>3605</v>
      </c>
      <c r="D29" s="14" t="s">
        <v>2</v>
      </c>
      <c r="E29" s="18">
        <v>1818</v>
      </c>
      <c r="F29" s="14" t="s">
        <v>2</v>
      </c>
      <c r="G29" s="18">
        <v>825</v>
      </c>
      <c r="H29" s="14" t="s">
        <v>2</v>
      </c>
      <c r="I29" s="18">
        <v>1816</v>
      </c>
      <c r="J29" s="14" t="s">
        <v>2</v>
      </c>
      <c r="K29" s="18">
        <v>1489</v>
      </c>
      <c r="L29" s="14" t="s">
        <v>2</v>
      </c>
      <c r="M29" s="18">
        <v>2014</v>
      </c>
      <c r="N29" s="14" t="s">
        <v>2</v>
      </c>
      <c r="O29" s="18">
        <v>233</v>
      </c>
      <c r="P29" s="14" t="s">
        <v>2</v>
      </c>
      <c r="Q29" s="18">
        <v>572</v>
      </c>
      <c r="R29" s="14" t="s">
        <v>2</v>
      </c>
      <c r="S29" s="18">
        <v>621</v>
      </c>
      <c r="T29" s="14" t="s">
        <v>2</v>
      </c>
      <c r="U29" s="18">
        <v>425</v>
      </c>
      <c r="V29" s="14" t="s">
        <v>2</v>
      </c>
      <c r="W29" s="18">
        <f t="shared" si="2"/>
        <v>13418</v>
      </c>
      <c r="X29" s="14" t="s">
        <v>2</v>
      </c>
    </row>
    <row r="30" spans="1:24" ht="15.75" x14ac:dyDescent="0.25">
      <c r="A30" s="30"/>
      <c r="B30" s="4" t="s">
        <v>14</v>
      </c>
      <c r="C30" s="18">
        <v>670</v>
      </c>
      <c r="D30" s="14" t="s">
        <v>2</v>
      </c>
      <c r="E30" s="18">
        <v>927</v>
      </c>
      <c r="F30" s="14" t="s">
        <v>2</v>
      </c>
      <c r="G30" s="18">
        <v>1164</v>
      </c>
      <c r="H30" s="14" t="s">
        <v>2</v>
      </c>
      <c r="I30" s="18">
        <v>1047</v>
      </c>
      <c r="J30" s="14" t="s">
        <v>2</v>
      </c>
      <c r="K30" s="18">
        <v>984</v>
      </c>
      <c r="L30" s="14" t="s">
        <v>2</v>
      </c>
      <c r="M30" s="18">
        <v>2104</v>
      </c>
      <c r="N30" s="14" t="s">
        <v>2</v>
      </c>
      <c r="O30" s="18">
        <v>231</v>
      </c>
      <c r="P30" s="14" t="s">
        <v>2</v>
      </c>
      <c r="Q30" s="18">
        <v>288</v>
      </c>
      <c r="R30" s="14" t="s">
        <v>2</v>
      </c>
      <c r="S30" s="18">
        <v>872</v>
      </c>
      <c r="T30" s="14" t="s">
        <v>2</v>
      </c>
      <c r="U30" s="18">
        <v>1783</v>
      </c>
      <c r="V30" s="14" t="s">
        <v>2</v>
      </c>
      <c r="W30" s="18">
        <f t="shared" si="2"/>
        <v>10070</v>
      </c>
      <c r="X30" s="14" t="s">
        <v>2</v>
      </c>
    </row>
    <row r="31" spans="1:24" ht="25.5" x14ac:dyDescent="0.25">
      <c r="A31" s="30"/>
      <c r="B31" s="4" t="s">
        <v>16</v>
      </c>
      <c r="C31" s="14" t="s">
        <v>2</v>
      </c>
      <c r="D31" s="14" t="s">
        <v>2</v>
      </c>
      <c r="E31" s="14" t="s">
        <v>2</v>
      </c>
      <c r="F31" s="14" t="s">
        <v>2</v>
      </c>
      <c r="G31" s="14" t="s">
        <v>2</v>
      </c>
      <c r="H31" s="14" t="s">
        <v>2</v>
      </c>
      <c r="I31" s="14" t="s">
        <v>2</v>
      </c>
      <c r="J31" s="14" t="s">
        <v>2</v>
      </c>
      <c r="K31" s="14" t="s">
        <v>2</v>
      </c>
      <c r="L31" s="14" t="s">
        <v>2</v>
      </c>
      <c r="M31" s="14" t="s">
        <v>2</v>
      </c>
      <c r="N31" s="14" t="s">
        <v>2</v>
      </c>
      <c r="O31" s="14" t="s">
        <v>2</v>
      </c>
      <c r="P31" s="14" t="s">
        <v>2</v>
      </c>
      <c r="Q31" s="14" t="s">
        <v>2</v>
      </c>
      <c r="R31" s="14" t="s">
        <v>2</v>
      </c>
      <c r="S31" s="14" t="s">
        <v>2</v>
      </c>
      <c r="T31" s="14" t="s">
        <v>2</v>
      </c>
      <c r="U31" s="14" t="s">
        <v>2</v>
      </c>
      <c r="V31" s="14" t="s">
        <v>2</v>
      </c>
      <c r="W31" s="18" t="s">
        <v>2</v>
      </c>
      <c r="X31" s="14" t="s">
        <v>2</v>
      </c>
    </row>
    <row r="32" spans="1:24" ht="21.75" customHeight="1" x14ac:dyDescent="0.25">
      <c r="A32" s="30"/>
      <c r="B32" s="4" t="s">
        <v>15</v>
      </c>
      <c r="C32" s="14" t="s">
        <v>2</v>
      </c>
      <c r="D32" s="14" t="s">
        <v>2</v>
      </c>
      <c r="E32" s="14" t="s">
        <v>2</v>
      </c>
      <c r="F32" s="14" t="s">
        <v>2</v>
      </c>
      <c r="G32" s="14" t="s">
        <v>2</v>
      </c>
      <c r="H32" s="14" t="s">
        <v>2</v>
      </c>
      <c r="I32" s="14" t="s">
        <v>2</v>
      </c>
      <c r="J32" s="14" t="s">
        <v>2</v>
      </c>
      <c r="K32" s="14" t="s">
        <v>2</v>
      </c>
      <c r="L32" s="14" t="s">
        <v>2</v>
      </c>
      <c r="M32" s="14" t="s">
        <v>2</v>
      </c>
      <c r="N32" s="14" t="s">
        <v>2</v>
      </c>
      <c r="O32" s="14" t="s">
        <v>2</v>
      </c>
      <c r="P32" s="14" t="s">
        <v>2</v>
      </c>
      <c r="Q32" s="14" t="s">
        <v>2</v>
      </c>
      <c r="R32" s="14" t="s">
        <v>2</v>
      </c>
      <c r="S32" s="14" t="s">
        <v>2</v>
      </c>
      <c r="T32" s="14" t="s">
        <v>2</v>
      </c>
      <c r="U32" s="14" t="s">
        <v>2</v>
      </c>
      <c r="V32" s="14" t="s">
        <v>2</v>
      </c>
      <c r="W32" s="18" t="s">
        <v>2</v>
      </c>
      <c r="X32" s="14" t="s">
        <v>2</v>
      </c>
    </row>
    <row r="33" spans="1:24" ht="77.25" x14ac:dyDescent="0.25">
      <c r="A33" s="30">
        <v>7</v>
      </c>
      <c r="B33" s="20" t="s">
        <v>50</v>
      </c>
      <c r="C33" s="16">
        <f>C35/C34*100</f>
        <v>68.214756258234516</v>
      </c>
      <c r="D33" s="14">
        <v>0</v>
      </c>
      <c r="E33" s="16">
        <f t="shared" ref="E33:U33" si="3">E35/E34*100</f>
        <v>79.448928018260361</v>
      </c>
      <c r="F33" s="14">
        <v>0</v>
      </c>
      <c r="G33" s="16">
        <f t="shared" si="3"/>
        <v>81.461472846175724</v>
      </c>
      <c r="H33" s="14">
        <v>0</v>
      </c>
      <c r="I33" s="16">
        <f t="shared" si="3"/>
        <v>75.818773666378789</v>
      </c>
      <c r="J33" s="14">
        <v>0</v>
      </c>
      <c r="K33" s="16">
        <f t="shared" si="3"/>
        <v>79.500992344768918</v>
      </c>
      <c r="L33" s="14">
        <v>0</v>
      </c>
      <c r="M33" s="16">
        <f t="shared" si="3"/>
        <v>91.381978335912379</v>
      </c>
      <c r="N33" s="14">
        <v>0</v>
      </c>
      <c r="O33" s="16">
        <f t="shared" si="3"/>
        <v>77.065179505054033</v>
      </c>
      <c r="P33" s="14">
        <v>0</v>
      </c>
      <c r="Q33" s="16">
        <f t="shared" si="3"/>
        <v>69.583333333333329</v>
      </c>
      <c r="R33" s="14">
        <v>0</v>
      </c>
      <c r="S33" s="16">
        <f t="shared" si="3"/>
        <v>53.232863393291197</v>
      </c>
      <c r="T33" s="14">
        <v>0</v>
      </c>
      <c r="U33" s="16">
        <f t="shared" si="3"/>
        <v>99.944962245128892</v>
      </c>
      <c r="V33" s="14">
        <v>5</v>
      </c>
      <c r="W33" s="16">
        <f>W35/W34*100</f>
        <v>91.514413449296512</v>
      </c>
      <c r="X33" s="15">
        <f>D33+F33+H33+J33+L33+N33+P33+R33+T33+V33</f>
        <v>5</v>
      </c>
    </row>
    <row r="34" spans="1:24" ht="63.75" x14ac:dyDescent="0.25">
      <c r="A34" s="30"/>
      <c r="B34" s="4" t="s">
        <v>51</v>
      </c>
      <c r="C34" s="18">
        <v>1214.4000000000001</v>
      </c>
      <c r="D34" s="14" t="s">
        <v>2</v>
      </c>
      <c r="E34" s="18">
        <v>1226.7</v>
      </c>
      <c r="F34" s="14" t="s">
        <v>2</v>
      </c>
      <c r="G34" s="18">
        <v>1055.0999999999999</v>
      </c>
      <c r="H34" s="14" t="s">
        <v>2</v>
      </c>
      <c r="I34" s="18">
        <v>1505.3</v>
      </c>
      <c r="J34" s="14" t="s">
        <v>2</v>
      </c>
      <c r="K34" s="18">
        <v>1410.8</v>
      </c>
      <c r="L34" s="14" t="s">
        <v>2</v>
      </c>
      <c r="M34" s="18">
        <v>2520.3000000000002</v>
      </c>
      <c r="N34" s="14" t="s">
        <v>2</v>
      </c>
      <c r="O34" s="18">
        <v>286.89999999999998</v>
      </c>
      <c r="P34" s="14" t="s">
        <v>2</v>
      </c>
      <c r="Q34" s="18">
        <v>816</v>
      </c>
      <c r="R34" s="14" t="s">
        <v>2</v>
      </c>
      <c r="S34" s="18">
        <v>1234.2</v>
      </c>
      <c r="T34" s="14" t="s">
        <v>2</v>
      </c>
      <c r="U34" s="18">
        <v>19441.2</v>
      </c>
      <c r="V34" s="14" t="s">
        <v>2</v>
      </c>
      <c r="W34" s="18">
        <f t="shared" si="0"/>
        <v>30710.9</v>
      </c>
      <c r="X34" s="14" t="s">
        <v>2</v>
      </c>
    </row>
    <row r="35" spans="1:24" ht="63.75" x14ac:dyDescent="0.25">
      <c r="A35" s="30"/>
      <c r="B35" s="4" t="s">
        <v>52</v>
      </c>
      <c r="C35" s="18">
        <v>828.4</v>
      </c>
      <c r="D35" s="14" t="s">
        <v>2</v>
      </c>
      <c r="E35" s="18">
        <v>974.6</v>
      </c>
      <c r="F35" s="14" t="s">
        <v>2</v>
      </c>
      <c r="G35" s="18">
        <v>859.5</v>
      </c>
      <c r="H35" s="14" t="s">
        <v>2</v>
      </c>
      <c r="I35" s="18">
        <v>1141.3</v>
      </c>
      <c r="J35" s="14" t="s">
        <v>2</v>
      </c>
      <c r="K35" s="18">
        <v>1121.5999999999999</v>
      </c>
      <c r="L35" s="14" t="s">
        <v>2</v>
      </c>
      <c r="M35" s="18">
        <v>2303.1</v>
      </c>
      <c r="N35" s="14" t="s">
        <v>2</v>
      </c>
      <c r="O35" s="18">
        <v>221.1</v>
      </c>
      <c r="P35" s="14" t="s">
        <v>2</v>
      </c>
      <c r="Q35" s="18">
        <v>567.79999999999995</v>
      </c>
      <c r="R35" s="14" t="s">
        <v>2</v>
      </c>
      <c r="S35" s="18">
        <v>657</v>
      </c>
      <c r="T35" s="14" t="s">
        <v>2</v>
      </c>
      <c r="U35" s="18">
        <v>19430.5</v>
      </c>
      <c r="V35" s="14" t="s">
        <v>2</v>
      </c>
      <c r="W35" s="18">
        <f t="shared" si="0"/>
        <v>28104.9</v>
      </c>
      <c r="X35" s="14" t="s">
        <v>2</v>
      </c>
    </row>
    <row r="36" spans="1:24" ht="26.25" x14ac:dyDescent="0.25">
      <c r="A36" s="30">
        <v>8</v>
      </c>
      <c r="B36" s="20" t="s">
        <v>53</v>
      </c>
      <c r="C36" s="14">
        <v>0</v>
      </c>
      <c r="D36" s="14">
        <v>5</v>
      </c>
      <c r="E36" s="14">
        <v>0</v>
      </c>
      <c r="F36" s="14">
        <v>5</v>
      </c>
      <c r="G36" s="14">
        <v>0</v>
      </c>
      <c r="H36" s="14">
        <v>5</v>
      </c>
      <c r="I36" s="14">
        <v>0</v>
      </c>
      <c r="J36" s="14">
        <v>5</v>
      </c>
      <c r="K36" s="14">
        <v>0</v>
      </c>
      <c r="L36" s="14">
        <v>5</v>
      </c>
      <c r="M36" s="14">
        <v>0</v>
      </c>
      <c r="N36" s="14">
        <v>5</v>
      </c>
      <c r="O36" s="14">
        <v>0</v>
      </c>
      <c r="P36" s="14">
        <v>5</v>
      </c>
      <c r="Q36" s="14">
        <v>0</v>
      </c>
      <c r="R36" s="14">
        <v>5</v>
      </c>
      <c r="S36" s="14">
        <v>0</v>
      </c>
      <c r="T36" s="14">
        <v>5</v>
      </c>
      <c r="U36" s="14">
        <v>0</v>
      </c>
      <c r="V36" s="14">
        <v>5</v>
      </c>
      <c r="W36" s="18">
        <f t="shared" si="0"/>
        <v>0</v>
      </c>
      <c r="X36" s="15">
        <f>D36+F36+H36+J36+L36+N36+P36+R36+T36+V36</f>
        <v>50</v>
      </c>
    </row>
    <row r="37" spans="1:24" ht="63.75" x14ac:dyDescent="0.25">
      <c r="A37" s="30"/>
      <c r="B37" s="4" t="s">
        <v>54</v>
      </c>
      <c r="C37" s="14">
        <v>0</v>
      </c>
      <c r="D37" s="14" t="s">
        <v>2</v>
      </c>
      <c r="E37" s="14">
        <v>0</v>
      </c>
      <c r="F37" s="14" t="s">
        <v>2</v>
      </c>
      <c r="G37" s="14">
        <v>0</v>
      </c>
      <c r="H37" s="14" t="s">
        <v>2</v>
      </c>
      <c r="I37" s="14">
        <v>0</v>
      </c>
      <c r="J37" s="14" t="s">
        <v>2</v>
      </c>
      <c r="K37" s="14">
        <v>0</v>
      </c>
      <c r="L37" s="14" t="s">
        <v>2</v>
      </c>
      <c r="M37" s="14">
        <v>0</v>
      </c>
      <c r="N37" s="14" t="s">
        <v>2</v>
      </c>
      <c r="O37" s="14">
        <v>0</v>
      </c>
      <c r="P37" s="14" t="s">
        <v>2</v>
      </c>
      <c r="Q37" s="14">
        <v>0</v>
      </c>
      <c r="R37" s="14" t="s">
        <v>2</v>
      </c>
      <c r="S37" s="14">
        <v>0</v>
      </c>
      <c r="T37" s="14" t="s">
        <v>2</v>
      </c>
      <c r="U37" s="14">
        <v>0</v>
      </c>
      <c r="V37" s="14" t="s">
        <v>2</v>
      </c>
      <c r="W37" s="18">
        <f t="shared" si="0"/>
        <v>0</v>
      </c>
      <c r="X37" s="14" t="s">
        <v>2</v>
      </c>
    </row>
    <row r="38" spans="1:24" ht="39" x14ac:dyDescent="0.25">
      <c r="A38" s="30">
        <v>9</v>
      </c>
      <c r="B38" s="20" t="s">
        <v>17</v>
      </c>
      <c r="C38" s="14">
        <v>0</v>
      </c>
      <c r="D38" s="14">
        <v>5</v>
      </c>
      <c r="E38" s="14">
        <v>0</v>
      </c>
      <c r="F38" s="14">
        <v>5</v>
      </c>
      <c r="G38" s="14">
        <v>0</v>
      </c>
      <c r="H38" s="14">
        <v>5</v>
      </c>
      <c r="I38" s="14">
        <v>0</v>
      </c>
      <c r="J38" s="14">
        <v>5</v>
      </c>
      <c r="K38" s="14">
        <v>0</v>
      </c>
      <c r="L38" s="14">
        <v>5</v>
      </c>
      <c r="M38" s="14">
        <v>0</v>
      </c>
      <c r="N38" s="14">
        <v>5</v>
      </c>
      <c r="O38" s="14">
        <v>0</v>
      </c>
      <c r="P38" s="14">
        <v>5</v>
      </c>
      <c r="Q38" s="14">
        <v>0</v>
      </c>
      <c r="R38" s="14">
        <v>5</v>
      </c>
      <c r="S38" s="14">
        <v>0</v>
      </c>
      <c r="T38" s="14">
        <v>5</v>
      </c>
      <c r="U38" s="14">
        <v>0</v>
      </c>
      <c r="V38" s="14">
        <v>5</v>
      </c>
      <c r="W38" s="18">
        <f t="shared" si="0"/>
        <v>0</v>
      </c>
      <c r="X38" s="15">
        <f>D38+F38+H38+J38+L38+N38+P38+R38+T38+V38</f>
        <v>50</v>
      </c>
    </row>
    <row r="39" spans="1:24" ht="63.75" x14ac:dyDescent="0.25">
      <c r="A39" s="30"/>
      <c r="B39" s="4" t="s">
        <v>55</v>
      </c>
      <c r="C39" s="14">
        <v>0</v>
      </c>
      <c r="D39" s="14" t="s">
        <v>2</v>
      </c>
      <c r="E39" s="14">
        <v>0</v>
      </c>
      <c r="F39" s="14" t="s">
        <v>2</v>
      </c>
      <c r="G39" s="14">
        <v>0</v>
      </c>
      <c r="H39" s="14" t="s">
        <v>2</v>
      </c>
      <c r="I39" s="14">
        <v>0</v>
      </c>
      <c r="J39" s="14" t="s">
        <v>2</v>
      </c>
      <c r="K39" s="14">
        <v>0</v>
      </c>
      <c r="L39" s="14" t="s">
        <v>2</v>
      </c>
      <c r="M39" s="14">
        <v>0</v>
      </c>
      <c r="N39" s="14" t="s">
        <v>2</v>
      </c>
      <c r="O39" s="14">
        <v>0</v>
      </c>
      <c r="P39" s="14" t="s">
        <v>2</v>
      </c>
      <c r="Q39" s="14">
        <v>0</v>
      </c>
      <c r="R39" s="14" t="s">
        <v>2</v>
      </c>
      <c r="S39" s="14">
        <v>0</v>
      </c>
      <c r="T39" s="14" t="s">
        <v>2</v>
      </c>
      <c r="U39" s="14">
        <v>0</v>
      </c>
      <c r="V39" s="14" t="s">
        <v>2</v>
      </c>
      <c r="W39" s="18">
        <f t="shared" si="0"/>
        <v>0</v>
      </c>
      <c r="X39" s="14" t="s">
        <v>2</v>
      </c>
    </row>
    <row r="40" spans="1:24" ht="51.75" x14ac:dyDescent="0.25">
      <c r="A40" s="30">
        <v>10</v>
      </c>
      <c r="B40" s="20" t="s">
        <v>56</v>
      </c>
      <c r="C40" s="22">
        <f>C41/C42*100</f>
        <v>0</v>
      </c>
      <c r="D40" s="14">
        <v>5</v>
      </c>
      <c r="E40" s="22">
        <f>E41/E42*100</f>
        <v>31.818181818181817</v>
      </c>
      <c r="F40" s="14">
        <v>2</v>
      </c>
      <c r="G40" s="22">
        <f>G41/G42*100</f>
        <v>630</v>
      </c>
      <c r="H40" s="14">
        <v>0</v>
      </c>
      <c r="I40" s="22">
        <f>I41/I42*100</f>
        <v>452.59259259259261</v>
      </c>
      <c r="J40" s="14">
        <v>0</v>
      </c>
      <c r="K40" s="22">
        <f>K41/K42*100</f>
        <v>535.20000000000005</v>
      </c>
      <c r="L40" s="14">
        <v>0</v>
      </c>
      <c r="M40" s="22">
        <f>M41/M42*100</f>
        <v>971.25</v>
      </c>
      <c r="N40" s="14">
        <v>0</v>
      </c>
      <c r="O40" s="22">
        <f>O41/O42*100</f>
        <v>0</v>
      </c>
      <c r="P40" s="14">
        <v>5</v>
      </c>
      <c r="Q40" s="22">
        <v>0</v>
      </c>
      <c r="R40" s="14">
        <v>5</v>
      </c>
      <c r="S40" s="16">
        <v>0</v>
      </c>
      <c r="T40" s="14">
        <v>5</v>
      </c>
      <c r="U40" s="22">
        <f>U41/U42*100</f>
        <v>1500</v>
      </c>
      <c r="V40" s="14">
        <v>0</v>
      </c>
      <c r="W40" s="18">
        <f t="shared" si="0"/>
        <v>4120.8607744107749</v>
      </c>
      <c r="X40" s="15">
        <f>D40+F40+H40+J40+L40+N40+P40+R40+T40+V40</f>
        <v>22</v>
      </c>
    </row>
    <row r="41" spans="1:24" ht="66.75" customHeight="1" x14ac:dyDescent="0.25">
      <c r="A41" s="30"/>
      <c r="B41" s="4" t="s">
        <v>57</v>
      </c>
      <c r="C41" s="14">
        <v>0</v>
      </c>
      <c r="D41" s="14" t="s">
        <v>2</v>
      </c>
      <c r="E41" s="14">
        <v>35</v>
      </c>
      <c r="F41" s="14" t="s">
        <v>2</v>
      </c>
      <c r="G41" s="14">
        <v>6.3</v>
      </c>
      <c r="H41" s="14" t="s">
        <v>2</v>
      </c>
      <c r="I41" s="14">
        <v>244.4</v>
      </c>
      <c r="J41" s="14" t="s">
        <v>2</v>
      </c>
      <c r="K41" s="14">
        <v>267.60000000000002</v>
      </c>
      <c r="L41" s="14" t="s">
        <v>2</v>
      </c>
      <c r="M41" s="14">
        <v>777</v>
      </c>
      <c r="N41" s="14" t="s">
        <v>2</v>
      </c>
      <c r="O41" s="14">
        <v>0</v>
      </c>
      <c r="P41" s="14" t="s">
        <v>2</v>
      </c>
      <c r="Q41" s="14">
        <v>0</v>
      </c>
      <c r="R41" s="14" t="s">
        <v>2</v>
      </c>
      <c r="S41" s="14">
        <v>0</v>
      </c>
      <c r="T41" s="14" t="s">
        <v>2</v>
      </c>
      <c r="U41" s="14">
        <v>15</v>
      </c>
      <c r="V41" s="14" t="s">
        <v>2</v>
      </c>
      <c r="W41" s="18">
        <f t="shared" si="0"/>
        <v>1345.3</v>
      </c>
      <c r="X41" s="14" t="s">
        <v>2</v>
      </c>
    </row>
    <row r="42" spans="1:24" ht="63.75" x14ac:dyDescent="0.25">
      <c r="A42" s="30"/>
      <c r="B42" s="4" t="s">
        <v>58</v>
      </c>
      <c r="C42" s="14">
        <v>37.5</v>
      </c>
      <c r="D42" s="14" t="s">
        <v>2</v>
      </c>
      <c r="E42" s="14">
        <v>110</v>
      </c>
      <c r="F42" s="14" t="s">
        <v>2</v>
      </c>
      <c r="G42" s="14">
        <v>1</v>
      </c>
      <c r="H42" s="14" t="s">
        <v>2</v>
      </c>
      <c r="I42" s="14">
        <v>54</v>
      </c>
      <c r="J42" s="14" t="s">
        <v>2</v>
      </c>
      <c r="K42" s="14">
        <v>50</v>
      </c>
      <c r="L42" s="14" t="s">
        <v>2</v>
      </c>
      <c r="M42" s="14">
        <v>80</v>
      </c>
      <c r="N42" s="14" t="s">
        <v>2</v>
      </c>
      <c r="O42" s="14">
        <v>71.5</v>
      </c>
      <c r="P42" s="14" t="s">
        <v>2</v>
      </c>
      <c r="Q42" s="14">
        <v>0</v>
      </c>
      <c r="R42" s="14" t="s">
        <v>2</v>
      </c>
      <c r="S42" s="14">
        <v>0</v>
      </c>
      <c r="T42" s="14" t="s">
        <v>2</v>
      </c>
      <c r="U42" s="14">
        <v>1</v>
      </c>
      <c r="V42" s="14" t="s">
        <v>2</v>
      </c>
      <c r="W42" s="18">
        <f t="shared" ref="W42" si="4">C42+E42+G42+I42+K42+M42+O42+Q42+S42+U42</f>
        <v>405</v>
      </c>
      <c r="X42" s="14" t="s">
        <v>2</v>
      </c>
    </row>
    <row r="43" spans="1:24" ht="77.25" x14ac:dyDescent="0.25">
      <c r="A43" s="30">
        <v>11</v>
      </c>
      <c r="B43" s="20" t="s">
        <v>60</v>
      </c>
      <c r="C43" s="14">
        <v>0</v>
      </c>
      <c r="D43" s="14">
        <v>5</v>
      </c>
      <c r="E43" s="14">
        <v>0</v>
      </c>
      <c r="F43" s="14">
        <v>5</v>
      </c>
      <c r="G43" s="14">
        <v>0</v>
      </c>
      <c r="H43" s="14">
        <v>5</v>
      </c>
      <c r="I43" s="14">
        <v>0</v>
      </c>
      <c r="J43" s="14">
        <v>5</v>
      </c>
      <c r="K43" s="14">
        <v>0</v>
      </c>
      <c r="L43" s="14">
        <v>5</v>
      </c>
      <c r="M43" s="14">
        <v>0</v>
      </c>
      <c r="N43" s="14">
        <v>5</v>
      </c>
      <c r="O43" s="14">
        <v>0</v>
      </c>
      <c r="P43" s="14">
        <v>5</v>
      </c>
      <c r="Q43" s="14">
        <v>0</v>
      </c>
      <c r="R43" s="14">
        <v>5</v>
      </c>
      <c r="S43" s="14">
        <v>0</v>
      </c>
      <c r="T43" s="14">
        <v>5</v>
      </c>
      <c r="U43" s="14">
        <v>0</v>
      </c>
      <c r="V43" s="14">
        <v>5</v>
      </c>
      <c r="W43" s="18">
        <f t="shared" si="0"/>
        <v>0</v>
      </c>
      <c r="X43" s="15">
        <f>D43+F43+H43+J43+L43+N43+P43+R43+T43+V43</f>
        <v>50</v>
      </c>
    </row>
    <row r="44" spans="1:24" ht="76.5" x14ac:dyDescent="0.25">
      <c r="A44" s="30"/>
      <c r="B44" s="4" t="s">
        <v>59</v>
      </c>
      <c r="C44" s="14">
        <v>0</v>
      </c>
      <c r="D44" s="14" t="s">
        <v>2</v>
      </c>
      <c r="E44" s="14">
        <v>0</v>
      </c>
      <c r="F44" s="14" t="s">
        <v>2</v>
      </c>
      <c r="G44" s="14">
        <v>0</v>
      </c>
      <c r="H44" s="14" t="s">
        <v>2</v>
      </c>
      <c r="I44" s="14">
        <v>0</v>
      </c>
      <c r="J44" s="14" t="s">
        <v>2</v>
      </c>
      <c r="K44" s="14">
        <v>0</v>
      </c>
      <c r="L44" s="14" t="s">
        <v>2</v>
      </c>
      <c r="M44" s="14">
        <v>0</v>
      </c>
      <c r="N44" s="14" t="s">
        <v>2</v>
      </c>
      <c r="O44" s="14">
        <v>0</v>
      </c>
      <c r="P44" s="14" t="s">
        <v>2</v>
      </c>
      <c r="Q44" s="14">
        <v>0</v>
      </c>
      <c r="R44" s="14" t="s">
        <v>2</v>
      </c>
      <c r="S44" s="14">
        <v>0</v>
      </c>
      <c r="T44" s="14" t="s">
        <v>2</v>
      </c>
      <c r="U44" s="14">
        <v>0</v>
      </c>
      <c r="V44" s="14" t="s">
        <v>2</v>
      </c>
      <c r="W44" s="18">
        <f t="shared" si="0"/>
        <v>0</v>
      </c>
      <c r="X44" s="14" t="s">
        <v>2</v>
      </c>
    </row>
    <row r="45" spans="1:24" ht="69.75" customHeight="1" x14ac:dyDescent="0.25">
      <c r="A45" s="30">
        <v>12</v>
      </c>
      <c r="B45" s="20" t="s">
        <v>61</v>
      </c>
      <c r="C45" s="14">
        <v>0</v>
      </c>
      <c r="D45" s="14">
        <v>5</v>
      </c>
      <c r="E45" s="14">
        <v>0</v>
      </c>
      <c r="F45" s="14">
        <v>5</v>
      </c>
      <c r="G45" s="14">
        <v>0</v>
      </c>
      <c r="H45" s="14">
        <v>5</v>
      </c>
      <c r="I45" s="14">
        <v>0</v>
      </c>
      <c r="J45" s="14">
        <v>5</v>
      </c>
      <c r="K45" s="14">
        <v>0</v>
      </c>
      <c r="L45" s="14">
        <v>5</v>
      </c>
      <c r="M45" s="14">
        <v>0</v>
      </c>
      <c r="N45" s="14">
        <v>5</v>
      </c>
      <c r="O45" s="14">
        <v>0</v>
      </c>
      <c r="P45" s="14">
        <v>5</v>
      </c>
      <c r="Q45" s="14">
        <v>0</v>
      </c>
      <c r="R45" s="14">
        <v>5</v>
      </c>
      <c r="S45" s="14">
        <v>0</v>
      </c>
      <c r="T45" s="14">
        <v>5</v>
      </c>
      <c r="U45" s="14">
        <v>0</v>
      </c>
      <c r="V45" s="14">
        <v>5</v>
      </c>
      <c r="W45" s="18">
        <f t="shared" si="0"/>
        <v>0</v>
      </c>
      <c r="X45" s="15">
        <f>D45+F45+H45+J45+L45+N45+P45+R45+T45+V45</f>
        <v>50</v>
      </c>
    </row>
    <row r="46" spans="1:24" ht="63.75" x14ac:dyDescent="0.25">
      <c r="A46" s="30"/>
      <c r="B46" s="4" t="s">
        <v>62</v>
      </c>
      <c r="C46" s="14">
        <v>0</v>
      </c>
      <c r="D46" s="14" t="s">
        <v>2</v>
      </c>
      <c r="E46" s="14">
        <v>0</v>
      </c>
      <c r="F46" s="14" t="s">
        <v>2</v>
      </c>
      <c r="G46" s="14">
        <v>0</v>
      </c>
      <c r="H46" s="14" t="s">
        <v>2</v>
      </c>
      <c r="I46" s="14">
        <v>0</v>
      </c>
      <c r="J46" s="14" t="s">
        <v>2</v>
      </c>
      <c r="K46" s="14">
        <v>0</v>
      </c>
      <c r="L46" s="14" t="s">
        <v>2</v>
      </c>
      <c r="M46" s="14">
        <v>0</v>
      </c>
      <c r="N46" s="14" t="s">
        <v>2</v>
      </c>
      <c r="O46" s="14">
        <v>0</v>
      </c>
      <c r="P46" s="14" t="s">
        <v>2</v>
      </c>
      <c r="Q46" s="14">
        <v>0</v>
      </c>
      <c r="R46" s="14" t="s">
        <v>2</v>
      </c>
      <c r="S46" s="14">
        <v>0</v>
      </c>
      <c r="T46" s="14" t="s">
        <v>2</v>
      </c>
      <c r="U46" s="14">
        <v>0</v>
      </c>
      <c r="V46" s="14" t="s">
        <v>2</v>
      </c>
      <c r="W46" s="18">
        <f t="shared" si="0"/>
        <v>0</v>
      </c>
      <c r="X46" s="14" t="s">
        <v>2</v>
      </c>
    </row>
    <row r="47" spans="1:24" ht="179.25" x14ac:dyDescent="0.25">
      <c r="A47" s="30">
        <v>13</v>
      </c>
      <c r="B47" s="20" t="s">
        <v>63</v>
      </c>
      <c r="C47" s="14" t="s">
        <v>24</v>
      </c>
      <c r="D47" s="14">
        <v>5</v>
      </c>
      <c r="E47" s="14" t="s">
        <v>24</v>
      </c>
      <c r="F47" s="14">
        <v>5</v>
      </c>
      <c r="G47" s="14" t="s">
        <v>24</v>
      </c>
      <c r="H47" s="14">
        <v>5</v>
      </c>
      <c r="I47" s="14" t="s">
        <v>81</v>
      </c>
      <c r="J47" s="14">
        <v>5</v>
      </c>
      <c r="K47" s="14" t="s">
        <v>24</v>
      </c>
      <c r="L47" s="14">
        <v>5</v>
      </c>
      <c r="M47" s="14" t="s">
        <v>24</v>
      </c>
      <c r="N47" s="14">
        <v>5</v>
      </c>
      <c r="O47" s="14" t="s">
        <v>24</v>
      </c>
      <c r="P47" s="14">
        <v>5</v>
      </c>
      <c r="Q47" s="14" t="s">
        <v>24</v>
      </c>
      <c r="R47" s="14">
        <v>5</v>
      </c>
      <c r="S47" s="14" t="s">
        <v>24</v>
      </c>
      <c r="T47" s="14">
        <v>5</v>
      </c>
      <c r="U47" s="14" t="s">
        <v>24</v>
      </c>
      <c r="V47" s="14">
        <v>5</v>
      </c>
      <c r="W47" s="18" t="s">
        <v>24</v>
      </c>
      <c r="X47" s="15">
        <f>D47+F47+H47+J47+L47+N47+P47+R47+T47+V47</f>
        <v>50</v>
      </c>
    </row>
    <row r="48" spans="1:24" ht="131.25" customHeight="1" x14ac:dyDescent="0.25">
      <c r="A48" s="30"/>
      <c r="B48" s="4" t="s">
        <v>64</v>
      </c>
      <c r="C48" s="14" t="s">
        <v>24</v>
      </c>
      <c r="D48" s="14" t="s">
        <v>2</v>
      </c>
      <c r="E48" s="14" t="s">
        <v>24</v>
      </c>
      <c r="F48" s="14" t="s">
        <v>2</v>
      </c>
      <c r="G48" s="14" t="s">
        <v>24</v>
      </c>
      <c r="H48" s="14" t="s">
        <v>2</v>
      </c>
      <c r="I48" s="14" t="s">
        <v>24</v>
      </c>
      <c r="J48" s="14" t="s">
        <v>2</v>
      </c>
      <c r="K48" s="14" t="s">
        <v>24</v>
      </c>
      <c r="L48" s="14" t="s">
        <v>2</v>
      </c>
      <c r="M48" s="14" t="s">
        <v>24</v>
      </c>
      <c r="N48" s="14" t="s">
        <v>2</v>
      </c>
      <c r="O48" s="14" t="s">
        <v>24</v>
      </c>
      <c r="P48" s="14" t="s">
        <v>2</v>
      </c>
      <c r="Q48" s="14" t="s">
        <v>24</v>
      </c>
      <c r="R48" s="14" t="s">
        <v>2</v>
      </c>
      <c r="S48" s="14" t="s">
        <v>24</v>
      </c>
      <c r="T48" s="14" t="s">
        <v>2</v>
      </c>
      <c r="U48" s="14" t="s">
        <v>24</v>
      </c>
      <c r="V48" s="14" t="s">
        <v>2</v>
      </c>
      <c r="W48" s="18" t="s">
        <v>24</v>
      </c>
      <c r="X48" s="18" t="s">
        <v>2</v>
      </c>
    </row>
    <row r="49" spans="1:24" ht="126" customHeight="1" x14ac:dyDescent="0.25">
      <c r="A49" s="30"/>
      <c r="B49" s="4" t="s">
        <v>65</v>
      </c>
      <c r="C49" s="14"/>
      <c r="D49" s="14" t="s">
        <v>2</v>
      </c>
      <c r="E49" s="14"/>
      <c r="F49" s="14" t="s">
        <v>2</v>
      </c>
      <c r="G49" s="14"/>
      <c r="H49" s="14" t="s">
        <v>2</v>
      </c>
      <c r="I49" s="14"/>
      <c r="J49" s="14" t="s">
        <v>2</v>
      </c>
      <c r="K49" s="14"/>
      <c r="L49" s="14" t="s">
        <v>2</v>
      </c>
      <c r="M49" s="14"/>
      <c r="N49" s="14" t="s">
        <v>2</v>
      </c>
      <c r="O49" s="14"/>
      <c r="P49" s="14" t="s">
        <v>2</v>
      </c>
      <c r="Q49" s="14"/>
      <c r="R49" s="14" t="s">
        <v>2</v>
      </c>
      <c r="S49" s="14"/>
      <c r="T49" s="14" t="s">
        <v>2</v>
      </c>
      <c r="U49" s="14"/>
      <c r="V49" s="14" t="s">
        <v>2</v>
      </c>
      <c r="W49" s="18">
        <f t="shared" si="0"/>
        <v>0</v>
      </c>
      <c r="X49" s="14" t="s">
        <v>2</v>
      </c>
    </row>
    <row r="50" spans="1:24" ht="153.75" x14ac:dyDescent="0.25">
      <c r="A50" s="30">
        <v>14</v>
      </c>
      <c r="B50" s="20" t="s">
        <v>66</v>
      </c>
      <c r="C50" s="14">
        <f>C51/C52*100</f>
        <v>0</v>
      </c>
      <c r="D50" s="14">
        <v>5</v>
      </c>
      <c r="E50" s="14">
        <f>E51/E52*100</f>
        <v>0</v>
      </c>
      <c r="F50" s="14">
        <v>5</v>
      </c>
      <c r="G50" s="14">
        <f t="shared" ref="G50:U50" si="5">G51/G52*100</f>
        <v>0</v>
      </c>
      <c r="H50" s="14">
        <v>5</v>
      </c>
      <c r="I50" s="14">
        <f t="shared" si="5"/>
        <v>0</v>
      </c>
      <c r="J50" s="14">
        <v>5</v>
      </c>
      <c r="K50" s="14">
        <f t="shared" si="5"/>
        <v>0</v>
      </c>
      <c r="L50" s="14">
        <v>5</v>
      </c>
      <c r="M50" s="14">
        <v>0</v>
      </c>
      <c r="N50" s="14">
        <v>5</v>
      </c>
      <c r="O50" s="14">
        <f t="shared" si="5"/>
        <v>0</v>
      </c>
      <c r="P50" s="14">
        <v>5</v>
      </c>
      <c r="Q50" s="14">
        <v>0</v>
      </c>
      <c r="R50" s="14">
        <v>5</v>
      </c>
      <c r="S50" s="14">
        <v>0</v>
      </c>
      <c r="T50" s="14">
        <v>5</v>
      </c>
      <c r="U50" s="14">
        <f t="shared" si="5"/>
        <v>0</v>
      </c>
      <c r="V50" s="14">
        <v>5</v>
      </c>
      <c r="W50" s="18">
        <f t="shared" si="0"/>
        <v>0</v>
      </c>
      <c r="X50" s="15">
        <f>D50+F50+H50+J50+L50+N50+P50+R50+T50+V50</f>
        <v>50</v>
      </c>
    </row>
    <row r="51" spans="1:24" ht="89.25" x14ac:dyDescent="0.25">
      <c r="A51" s="30"/>
      <c r="B51" s="4" t="s">
        <v>67</v>
      </c>
      <c r="C51" s="14">
        <v>0</v>
      </c>
      <c r="D51" s="14" t="s">
        <v>2</v>
      </c>
      <c r="E51" s="14">
        <v>0</v>
      </c>
      <c r="F51" s="14" t="s">
        <v>2</v>
      </c>
      <c r="G51" s="14">
        <v>0</v>
      </c>
      <c r="H51" s="14" t="s">
        <v>2</v>
      </c>
      <c r="I51" s="14">
        <v>0</v>
      </c>
      <c r="J51" s="14" t="s">
        <v>2</v>
      </c>
      <c r="K51" s="14">
        <v>0</v>
      </c>
      <c r="L51" s="14" t="s">
        <v>2</v>
      </c>
      <c r="M51" s="14">
        <v>0</v>
      </c>
      <c r="N51" s="14" t="s">
        <v>2</v>
      </c>
      <c r="O51" s="14">
        <v>0</v>
      </c>
      <c r="P51" s="14" t="s">
        <v>2</v>
      </c>
      <c r="Q51" s="14">
        <v>0</v>
      </c>
      <c r="R51" s="14" t="s">
        <v>2</v>
      </c>
      <c r="S51" s="14">
        <v>0</v>
      </c>
      <c r="T51" s="14" t="s">
        <v>2</v>
      </c>
      <c r="U51" s="14">
        <v>0</v>
      </c>
      <c r="V51" s="14" t="s">
        <v>2</v>
      </c>
      <c r="W51" s="18">
        <f t="shared" si="0"/>
        <v>0</v>
      </c>
      <c r="X51" s="14" t="s">
        <v>2</v>
      </c>
    </row>
    <row r="52" spans="1:24" ht="95.25" customHeight="1" x14ac:dyDescent="0.25">
      <c r="A52" s="30"/>
      <c r="B52" s="4" t="s">
        <v>68</v>
      </c>
      <c r="C52" s="14">
        <v>6731</v>
      </c>
      <c r="D52" s="14" t="s">
        <v>2</v>
      </c>
      <c r="E52" s="17">
        <v>5813</v>
      </c>
      <c r="F52" s="14" t="s">
        <v>2</v>
      </c>
      <c r="G52" s="14">
        <v>2196.4</v>
      </c>
      <c r="H52" s="14" t="s">
        <v>2</v>
      </c>
      <c r="I52" s="17">
        <v>2528.4</v>
      </c>
      <c r="J52" s="14" t="s">
        <v>2</v>
      </c>
      <c r="K52" s="14">
        <v>2247</v>
      </c>
      <c r="L52" s="14" t="s">
        <v>2</v>
      </c>
      <c r="M52" s="14">
        <v>11464.5</v>
      </c>
      <c r="N52" s="14" t="s">
        <v>2</v>
      </c>
      <c r="O52" s="14">
        <v>238.5</v>
      </c>
      <c r="P52" s="14" t="s">
        <v>2</v>
      </c>
      <c r="Q52" s="14">
        <v>49.7</v>
      </c>
      <c r="R52" s="14" t="s">
        <v>2</v>
      </c>
      <c r="S52" s="14">
        <v>0</v>
      </c>
      <c r="T52" s="14" t="s">
        <v>2</v>
      </c>
      <c r="U52" s="17">
        <v>1804.9</v>
      </c>
      <c r="V52" s="14" t="s">
        <v>2</v>
      </c>
      <c r="W52" s="18">
        <f t="shared" si="0"/>
        <v>33073.4</v>
      </c>
      <c r="X52" s="14" t="s">
        <v>2</v>
      </c>
    </row>
    <row r="53" spans="1:24" ht="54" customHeight="1" x14ac:dyDescent="0.25">
      <c r="A53" s="30">
        <v>15</v>
      </c>
      <c r="B53" s="20" t="s">
        <v>70</v>
      </c>
      <c r="C53" s="18">
        <f>C54/C55*100</f>
        <v>5.685222618648738</v>
      </c>
      <c r="D53" s="14">
        <v>0</v>
      </c>
      <c r="E53" s="18">
        <f t="shared" ref="E53:U53" si="6">E54/E55*100</f>
        <v>8.932303755062545</v>
      </c>
      <c r="F53" s="14">
        <v>0</v>
      </c>
      <c r="G53" s="18">
        <f t="shared" si="6"/>
        <v>5.4153913959011772</v>
      </c>
      <c r="H53" s="14">
        <v>0</v>
      </c>
      <c r="I53" s="18">
        <f t="shared" si="6"/>
        <v>4.0046144615190817</v>
      </c>
      <c r="J53" s="14">
        <v>3</v>
      </c>
      <c r="K53" s="18">
        <f t="shared" si="6"/>
        <v>12.599133319133617</v>
      </c>
      <c r="L53" s="14">
        <v>0</v>
      </c>
      <c r="M53" s="18">
        <f t="shared" si="6"/>
        <v>1.2505836917178981</v>
      </c>
      <c r="N53" s="14">
        <v>5</v>
      </c>
      <c r="O53" s="18">
        <f t="shared" si="6"/>
        <v>11.062190614423734</v>
      </c>
      <c r="P53" s="14">
        <v>0</v>
      </c>
      <c r="Q53" s="18">
        <f t="shared" si="6"/>
        <v>3.7392123572353415</v>
      </c>
      <c r="R53" s="14">
        <v>3</v>
      </c>
      <c r="S53" s="18">
        <f t="shared" si="6"/>
        <v>11.658020112385948</v>
      </c>
      <c r="T53" s="14">
        <v>0</v>
      </c>
      <c r="U53" s="18">
        <f t="shared" si="6"/>
        <v>1.2418110838690222</v>
      </c>
      <c r="V53" s="14">
        <v>5</v>
      </c>
      <c r="W53" s="18">
        <f t="shared" si="0"/>
        <v>65.588483409897108</v>
      </c>
      <c r="X53" s="15">
        <f>D53+F53+H53+J53+L53+N53+P53+R53+T53+V53</f>
        <v>16</v>
      </c>
    </row>
    <row r="54" spans="1:24" ht="48" customHeight="1" x14ac:dyDescent="0.25">
      <c r="A54" s="30"/>
      <c r="B54" s="4" t="s">
        <v>69</v>
      </c>
      <c r="C54" s="18">
        <v>4632.2</v>
      </c>
      <c r="D54" s="14" t="s">
        <v>2</v>
      </c>
      <c r="E54" s="18">
        <v>7273.7</v>
      </c>
      <c r="F54" s="14" t="s">
        <v>2</v>
      </c>
      <c r="G54" s="18">
        <v>4423.3999999999996</v>
      </c>
      <c r="H54" s="14" t="s">
        <v>2</v>
      </c>
      <c r="I54" s="18">
        <v>3624.1</v>
      </c>
      <c r="J54" s="14" t="s">
        <v>2</v>
      </c>
      <c r="K54" s="18">
        <v>10115</v>
      </c>
      <c r="L54" s="14" t="s">
        <v>2</v>
      </c>
      <c r="M54" s="18">
        <v>969.5</v>
      </c>
      <c r="N54" s="14" t="s">
        <v>2</v>
      </c>
      <c r="O54" s="18">
        <v>3193.4</v>
      </c>
      <c r="P54" s="14" t="s">
        <v>2</v>
      </c>
      <c r="Q54" s="18">
        <v>742.2</v>
      </c>
      <c r="R54" s="14" t="s">
        <v>2</v>
      </c>
      <c r="S54" s="18">
        <v>3026.9</v>
      </c>
      <c r="T54" s="14" t="s">
        <v>2</v>
      </c>
      <c r="U54" s="18">
        <v>444.7</v>
      </c>
      <c r="V54" s="14" t="s">
        <v>2</v>
      </c>
      <c r="W54" s="18">
        <f t="shared" si="0"/>
        <v>38445.099999999991</v>
      </c>
      <c r="X54" s="14" t="s">
        <v>2</v>
      </c>
    </row>
    <row r="55" spans="1:24" ht="42.75" customHeight="1" x14ac:dyDescent="0.25">
      <c r="A55" s="30"/>
      <c r="B55" s="4" t="s">
        <v>71</v>
      </c>
      <c r="C55" s="18">
        <v>81477.899999999994</v>
      </c>
      <c r="D55" s="14" t="s">
        <v>2</v>
      </c>
      <c r="E55" s="18">
        <v>81431.399999999994</v>
      </c>
      <c r="F55" s="14" t="s">
        <v>2</v>
      </c>
      <c r="G55" s="18">
        <v>81682</v>
      </c>
      <c r="H55" s="14" t="s">
        <v>2</v>
      </c>
      <c r="I55" s="18">
        <v>90498.1</v>
      </c>
      <c r="J55" s="14" t="s">
        <v>2</v>
      </c>
      <c r="K55" s="18">
        <v>80283.3</v>
      </c>
      <c r="L55" s="14" t="s">
        <v>2</v>
      </c>
      <c r="M55" s="18">
        <v>77523.8</v>
      </c>
      <c r="N55" s="14" t="s">
        <v>2</v>
      </c>
      <c r="O55" s="18">
        <v>28867.7</v>
      </c>
      <c r="P55" s="14" t="s">
        <v>2</v>
      </c>
      <c r="Q55" s="18">
        <v>19849.099999999999</v>
      </c>
      <c r="R55" s="14" t="s">
        <v>2</v>
      </c>
      <c r="S55" s="18">
        <v>25964.1</v>
      </c>
      <c r="T55" s="14" t="s">
        <v>2</v>
      </c>
      <c r="U55" s="18">
        <v>35810.6</v>
      </c>
      <c r="V55" s="14" t="s">
        <v>2</v>
      </c>
      <c r="W55" s="18">
        <f t="shared" si="0"/>
        <v>603388</v>
      </c>
      <c r="X55" s="14" t="s">
        <v>2</v>
      </c>
    </row>
    <row r="56" spans="1:24" ht="77.25" x14ac:dyDescent="0.25">
      <c r="A56" s="30">
        <v>16</v>
      </c>
      <c r="B56" s="20" t="s">
        <v>72</v>
      </c>
      <c r="C56" s="16">
        <f>C57/C58*100</f>
        <v>38.035836166166362</v>
      </c>
      <c r="D56" s="14">
        <v>1</v>
      </c>
      <c r="E56" s="16">
        <f>E57/E58*100</f>
        <v>40.628137161506949</v>
      </c>
      <c r="F56" s="14">
        <v>2</v>
      </c>
      <c r="G56" s="16">
        <f>G57/G58*100</f>
        <v>29.104983821143431</v>
      </c>
      <c r="H56" s="14">
        <v>0</v>
      </c>
      <c r="I56" s="16">
        <f>I57/I58*100</f>
        <v>21.399501503502552</v>
      </c>
      <c r="J56" s="14">
        <v>0</v>
      </c>
      <c r="K56" s="16">
        <f>K57/K58*100</f>
        <v>37.218670675725704</v>
      </c>
      <c r="L56" s="14">
        <v>1</v>
      </c>
      <c r="M56" s="16">
        <f>M57/M58*100</f>
        <v>65.087744722550013</v>
      </c>
      <c r="N56" s="14">
        <v>5</v>
      </c>
      <c r="O56" s="16">
        <f>O57/O58*100</f>
        <v>22.954854589027789</v>
      </c>
      <c r="P56" s="14">
        <v>0</v>
      </c>
      <c r="Q56" s="16">
        <f>Q57/Q58*100</f>
        <v>42.391951545015907</v>
      </c>
      <c r="R56" s="14">
        <v>3</v>
      </c>
      <c r="S56" s="16">
        <f>S57/S58*100</f>
        <v>41.383382765423484</v>
      </c>
      <c r="T56" s="14">
        <v>3</v>
      </c>
      <c r="U56" s="16">
        <f>U57/U58*100</f>
        <v>35.298947891857935</v>
      </c>
      <c r="V56" s="14">
        <v>1</v>
      </c>
      <c r="W56" s="16">
        <f>W57/W58*100</f>
        <v>38.690762930533879</v>
      </c>
      <c r="X56" s="15">
        <f>D56+F56+H56+J56+L56+N56+P56+R56+T56+V56</f>
        <v>16</v>
      </c>
    </row>
    <row r="57" spans="1:24" ht="64.5" customHeight="1" x14ac:dyDescent="0.25">
      <c r="A57" s="30"/>
      <c r="B57" s="4" t="s">
        <v>73</v>
      </c>
      <c r="C57" s="14">
        <v>11479.9</v>
      </c>
      <c r="D57" s="14" t="s">
        <v>2</v>
      </c>
      <c r="E57" s="14">
        <v>9510.6</v>
      </c>
      <c r="F57" s="14" t="s">
        <v>2</v>
      </c>
      <c r="G57" s="14">
        <v>6350.3</v>
      </c>
      <c r="H57" s="14" t="s">
        <v>2</v>
      </c>
      <c r="I57" s="14">
        <v>5074.1000000000004</v>
      </c>
      <c r="J57" s="14" t="s">
        <v>2</v>
      </c>
      <c r="K57" s="14">
        <v>8342.9</v>
      </c>
      <c r="L57" s="14" t="s">
        <v>2</v>
      </c>
      <c r="M57" s="14">
        <v>18863.599999999999</v>
      </c>
      <c r="N57" s="14" t="s">
        <v>2</v>
      </c>
      <c r="O57" s="14">
        <v>1063.2</v>
      </c>
      <c r="P57" s="14" t="s">
        <v>2</v>
      </c>
      <c r="Q57" s="14">
        <v>2064.6999999999998</v>
      </c>
      <c r="R57" s="14" t="s">
        <v>2</v>
      </c>
      <c r="S57" s="14">
        <v>3083.6</v>
      </c>
      <c r="T57" s="14" t="s">
        <v>2</v>
      </c>
      <c r="U57" s="14">
        <v>10789.9</v>
      </c>
      <c r="V57" s="14" t="s">
        <v>2</v>
      </c>
      <c r="W57" s="18">
        <f t="shared" si="0"/>
        <v>76622.799999999988</v>
      </c>
      <c r="X57" s="14" t="s">
        <v>2</v>
      </c>
    </row>
    <row r="58" spans="1:24" ht="32.25" customHeight="1" x14ac:dyDescent="0.25">
      <c r="A58" s="30"/>
      <c r="B58" s="4" t="s">
        <v>74</v>
      </c>
      <c r="C58" s="14">
        <v>30181.8</v>
      </c>
      <c r="D58" s="14" t="s">
        <v>2</v>
      </c>
      <c r="E58" s="14">
        <v>23408.9</v>
      </c>
      <c r="F58" s="14" t="s">
        <v>2</v>
      </c>
      <c r="G58" s="14">
        <v>21818.6</v>
      </c>
      <c r="H58" s="14" t="s">
        <v>2</v>
      </c>
      <c r="I58" s="14">
        <v>23711.3</v>
      </c>
      <c r="J58" s="14" t="s">
        <v>2</v>
      </c>
      <c r="K58" s="14">
        <v>22415.9</v>
      </c>
      <c r="L58" s="14" t="s">
        <v>2</v>
      </c>
      <c r="M58" s="14">
        <v>28981.8</v>
      </c>
      <c r="N58" s="14" t="s">
        <v>2</v>
      </c>
      <c r="O58" s="14">
        <v>4631.7</v>
      </c>
      <c r="P58" s="14" t="s">
        <v>2</v>
      </c>
      <c r="Q58" s="14">
        <v>4870.5</v>
      </c>
      <c r="R58" s="14" t="s">
        <v>2</v>
      </c>
      <c r="S58" s="14">
        <v>7451.3</v>
      </c>
      <c r="T58" s="14" t="s">
        <v>2</v>
      </c>
      <c r="U58" s="14">
        <v>30567.200000000001</v>
      </c>
      <c r="V58" s="14" t="s">
        <v>2</v>
      </c>
      <c r="W58" s="18">
        <f t="shared" si="0"/>
        <v>198039</v>
      </c>
      <c r="X58" s="14" t="s">
        <v>2</v>
      </c>
    </row>
    <row r="59" spans="1:24" ht="20.25" customHeight="1" x14ac:dyDescent="0.25">
      <c r="A59" s="19"/>
      <c r="B59" s="3" t="s">
        <v>6</v>
      </c>
      <c r="C59" s="15"/>
      <c r="D59" s="15">
        <f>D5+D8+D11+D14+D17+D20+D33+D36+D38+D40+D43+D45+D47+D50+D53+D56</f>
        <v>55</v>
      </c>
      <c r="E59" s="15"/>
      <c r="F59" s="15">
        <f t="shared" ref="F59:V59" si="7">F5+F8+F11+F14+F17+F20+F33+F36+F38+F40+F43+F45+F47+F50+F53+F56</f>
        <v>48</v>
      </c>
      <c r="G59" s="15"/>
      <c r="H59" s="15">
        <f t="shared" si="7"/>
        <v>47</v>
      </c>
      <c r="I59" s="15"/>
      <c r="J59" s="15">
        <f t="shared" si="7"/>
        <v>54</v>
      </c>
      <c r="K59" s="15"/>
      <c r="L59" s="15">
        <f>L5+L8+L11+L14+L17+L20+L33+L36+L38+L40+L43+L45+L47+L50+L53+L56</f>
        <v>45</v>
      </c>
      <c r="M59" s="15"/>
      <c r="N59" s="15">
        <f t="shared" si="7"/>
        <v>64</v>
      </c>
      <c r="O59" s="15"/>
      <c r="P59" s="15">
        <f t="shared" si="7"/>
        <v>47</v>
      </c>
      <c r="Q59" s="15"/>
      <c r="R59" s="15">
        <f t="shared" si="7"/>
        <v>62</v>
      </c>
      <c r="S59" s="15"/>
      <c r="T59" s="15">
        <f t="shared" si="7"/>
        <v>45</v>
      </c>
      <c r="U59" s="15"/>
      <c r="V59" s="15">
        <f t="shared" si="7"/>
        <v>58</v>
      </c>
      <c r="W59" s="15"/>
      <c r="X59" s="15">
        <f>D59+F59+H59+J59+L59+N59+P59+R59+T59+V59</f>
        <v>525</v>
      </c>
    </row>
  </sheetData>
  <mergeCells count="30">
    <mergeCell ref="A38:A39"/>
    <mergeCell ref="A14:A16"/>
    <mergeCell ref="A53:A55"/>
    <mergeCell ref="A56:A58"/>
    <mergeCell ref="A40:A42"/>
    <mergeCell ref="A43:A44"/>
    <mergeCell ref="A45:A46"/>
    <mergeCell ref="A47:A49"/>
    <mergeCell ref="A50:A52"/>
    <mergeCell ref="A8:A10"/>
    <mergeCell ref="A11:A13"/>
    <mergeCell ref="A20:A32"/>
    <mergeCell ref="A33:A35"/>
    <mergeCell ref="A36:A37"/>
    <mergeCell ref="A17:A19"/>
    <mergeCell ref="W3:X3"/>
    <mergeCell ref="G3:H3"/>
    <mergeCell ref="I3:J3"/>
    <mergeCell ref="K3:L3"/>
    <mergeCell ref="M3:N3"/>
    <mergeCell ref="O3:P3"/>
    <mergeCell ref="Q3:R3"/>
    <mergeCell ref="S3:T3"/>
    <mergeCell ref="U3:V3"/>
    <mergeCell ref="C1:R1"/>
    <mergeCell ref="A5:A7"/>
    <mergeCell ref="C3:D3"/>
    <mergeCell ref="B3:B4"/>
    <mergeCell ref="A3:A4"/>
    <mergeCell ref="E3:F3"/>
  </mergeCells>
  <pageMargins left="0" right="0.11811023622047245" top="0.15748031496062992" bottom="0.15748031496062992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workbookViewId="0">
      <selection activeCell="F20" sqref="F20"/>
    </sheetView>
  </sheetViews>
  <sheetFormatPr defaultRowHeight="15" x14ac:dyDescent="0.25"/>
  <cols>
    <col min="1" max="1" width="5.5703125" customWidth="1"/>
    <col min="2" max="2" width="40" customWidth="1"/>
    <col min="3" max="3" width="8.28515625" customWidth="1"/>
    <col min="4" max="4" width="14.5703125" customWidth="1"/>
    <col min="5" max="5" width="18" customWidth="1"/>
    <col min="6" max="7" width="17.7109375" customWidth="1"/>
  </cols>
  <sheetData>
    <row r="2" spans="1:20" ht="85.5" customHeight="1" x14ac:dyDescent="0.25">
      <c r="A2" s="31" t="s">
        <v>78</v>
      </c>
      <c r="B2" s="32"/>
      <c r="C2" s="32"/>
      <c r="D2" s="32"/>
      <c r="E2" s="32"/>
      <c r="F2" s="32"/>
      <c r="G2" s="32"/>
    </row>
    <row r="4" spans="1:20" ht="76.5" customHeight="1" x14ac:dyDescent="0.25">
      <c r="A4" s="9" t="s">
        <v>20</v>
      </c>
      <c r="B4" s="9" t="s">
        <v>18</v>
      </c>
      <c r="C4" s="9" t="s">
        <v>19</v>
      </c>
      <c r="D4" s="9" t="s">
        <v>75</v>
      </c>
      <c r="E4" s="9" t="s">
        <v>76</v>
      </c>
      <c r="F4" s="9" t="s">
        <v>21</v>
      </c>
      <c r="G4" s="9" t="s">
        <v>22</v>
      </c>
      <c r="H4" s="8"/>
      <c r="I4" s="8"/>
      <c r="J4" s="8"/>
      <c r="K4" s="8"/>
      <c r="L4" s="8"/>
      <c r="M4" s="8"/>
      <c r="N4" s="8"/>
      <c r="O4" s="6"/>
      <c r="P4" s="6"/>
      <c r="Q4" s="7"/>
      <c r="R4" s="7"/>
      <c r="S4" s="7"/>
      <c r="T4" s="7"/>
    </row>
    <row r="5" spans="1:20" ht="15.75" x14ac:dyDescent="0.25">
      <c r="A5" s="11">
        <v>1</v>
      </c>
      <c r="B5" s="34" t="s">
        <v>3</v>
      </c>
      <c r="C5" s="42">
        <v>4</v>
      </c>
      <c r="D5" s="36">
        <v>80</v>
      </c>
      <c r="E5" s="36">
        <f>'Оценка ОУ 2023'!D59</f>
        <v>55</v>
      </c>
      <c r="F5" s="37">
        <f>E5/80</f>
        <v>0.6875</v>
      </c>
      <c r="G5" s="37">
        <f>F5*5</f>
        <v>3.4375</v>
      </c>
    </row>
    <row r="6" spans="1:20" ht="15.75" x14ac:dyDescent="0.25">
      <c r="A6" s="11">
        <v>2</v>
      </c>
      <c r="B6" s="34" t="s">
        <v>29</v>
      </c>
      <c r="C6" s="36">
        <v>6</v>
      </c>
      <c r="D6" s="36">
        <v>80</v>
      </c>
      <c r="E6" s="36">
        <f>'Оценка ОУ 2023'!F59</f>
        <v>48</v>
      </c>
      <c r="F6" s="37">
        <f t="shared" ref="F6:F14" si="0">E6/80</f>
        <v>0.6</v>
      </c>
      <c r="G6" s="37">
        <f t="shared" ref="G6:G14" si="1">F6*5</f>
        <v>3</v>
      </c>
    </row>
    <row r="7" spans="1:20" ht="15.75" x14ac:dyDescent="0.25">
      <c r="A7" s="11">
        <v>4</v>
      </c>
      <c r="B7" s="34" t="s">
        <v>30</v>
      </c>
      <c r="C7" s="36">
        <v>7</v>
      </c>
      <c r="D7" s="36">
        <v>80</v>
      </c>
      <c r="E7" s="36">
        <f>'Оценка ОУ 2023'!H59</f>
        <v>47</v>
      </c>
      <c r="F7" s="37">
        <f t="shared" si="0"/>
        <v>0.58750000000000002</v>
      </c>
      <c r="G7" s="37">
        <f t="shared" si="1"/>
        <v>2.9375</v>
      </c>
    </row>
    <row r="8" spans="1:20" ht="15.75" x14ac:dyDescent="0.25">
      <c r="A8" s="11">
        <v>5</v>
      </c>
      <c r="B8" s="34" t="s">
        <v>31</v>
      </c>
      <c r="C8" s="36">
        <v>5</v>
      </c>
      <c r="D8" s="36">
        <v>80</v>
      </c>
      <c r="E8" s="36">
        <f>'Оценка ОУ 2023'!J59</f>
        <v>54</v>
      </c>
      <c r="F8" s="37">
        <f t="shared" si="0"/>
        <v>0.67500000000000004</v>
      </c>
      <c r="G8" s="37">
        <f t="shared" si="1"/>
        <v>3.375</v>
      </c>
    </row>
    <row r="9" spans="1:20" ht="15.75" x14ac:dyDescent="0.25">
      <c r="A9" s="11">
        <v>6</v>
      </c>
      <c r="B9" s="34" t="s">
        <v>28</v>
      </c>
      <c r="C9" s="36">
        <v>8</v>
      </c>
      <c r="D9" s="36">
        <v>80</v>
      </c>
      <c r="E9" s="36">
        <f>'Оценка ОУ 2023'!L59</f>
        <v>45</v>
      </c>
      <c r="F9" s="37">
        <f t="shared" si="0"/>
        <v>0.5625</v>
      </c>
      <c r="G9" s="37">
        <f t="shared" si="1"/>
        <v>2.8125</v>
      </c>
    </row>
    <row r="10" spans="1:20" ht="15.75" x14ac:dyDescent="0.25">
      <c r="A10" s="11">
        <v>7</v>
      </c>
      <c r="B10" s="34" t="s">
        <v>7</v>
      </c>
      <c r="C10" s="35">
        <v>1</v>
      </c>
      <c r="D10" s="36">
        <v>80</v>
      </c>
      <c r="E10" s="36">
        <f>'Оценка ОУ 2023'!N59</f>
        <v>64</v>
      </c>
      <c r="F10" s="37">
        <f t="shared" si="0"/>
        <v>0.8</v>
      </c>
      <c r="G10" s="37">
        <f t="shared" si="1"/>
        <v>4</v>
      </c>
    </row>
    <row r="11" spans="1:20" ht="15.75" x14ac:dyDescent="0.25">
      <c r="A11" s="11">
        <v>8</v>
      </c>
      <c r="B11" s="34" t="s">
        <v>8</v>
      </c>
      <c r="C11" s="36">
        <v>7</v>
      </c>
      <c r="D11" s="36">
        <v>80</v>
      </c>
      <c r="E11" s="36">
        <f>'Оценка ОУ 2023'!P59</f>
        <v>47</v>
      </c>
      <c r="F11" s="37">
        <f t="shared" si="0"/>
        <v>0.58750000000000002</v>
      </c>
      <c r="G11" s="37">
        <f t="shared" si="1"/>
        <v>2.9375</v>
      </c>
    </row>
    <row r="12" spans="1:20" ht="15.75" x14ac:dyDescent="0.25">
      <c r="A12" s="11">
        <v>9</v>
      </c>
      <c r="B12" s="34" t="s">
        <v>9</v>
      </c>
      <c r="C12" s="35">
        <v>2</v>
      </c>
      <c r="D12" s="36">
        <v>80</v>
      </c>
      <c r="E12" s="36">
        <f>'Оценка ОУ 2023'!R59</f>
        <v>62</v>
      </c>
      <c r="F12" s="37">
        <f t="shared" si="0"/>
        <v>0.77500000000000002</v>
      </c>
      <c r="G12" s="37">
        <f t="shared" si="1"/>
        <v>3.875</v>
      </c>
    </row>
    <row r="13" spans="1:20" ht="15.75" x14ac:dyDescent="0.25">
      <c r="A13" s="11">
        <v>10</v>
      </c>
      <c r="B13" s="34" t="s">
        <v>10</v>
      </c>
      <c r="C13" s="36">
        <v>8</v>
      </c>
      <c r="D13" s="36">
        <v>80</v>
      </c>
      <c r="E13" s="36">
        <f>'Оценка ОУ 2023'!T59</f>
        <v>45</v>
      </c>
      <c r="F13" s="37">
        <f t="shared" si="0"/>
        <v>0.5625</v>
      </c>
      <c r="G13" s="37">
        <f t="shared" si="1"/>
        <v>2.8125</v>
      </c>
    </row>
    <row r="14" spans="1:20" ht="15.75" x14ac:dyDescent="0.25">
      <c r="A14" s="11">
        <v>11</v>
      </c>
      <c r="B14" s="34" t="s">
        <v>32</v>
      </c>
      <c r="C14" s="35">
        <v>3</v>
      </c>
      <c r="D14" s="36">
        <v>80</v>
      </c>
      <c r="E14" s="36">
        <f>'Оценка ОУ 2023'!V59</f>
        <v>58</v>
      </c>
      <c r="F14" s="37">
        <f t="shared" si="0"/>
        <v>0.72499999999999998</v>
      </c>
      <c r="G14" s="37">
        <f t="shared" si="1"/>
        <v>3.625</v>
      </c>
    </row>
    <row r="15" spans="1:20" ht="22.5" customHeight="1" x14ac:dyDescent="0.25">
      <c r="A15" s="10"/>
      <c r="B15" s="34" t="s">
        <v>23</v>
      </c>
      <c r="C15" s="38" t="s">
        <v>2</v>
      </c>
      <c r="D15" s="41">
        <v>80</v>
      </c>
      <c r="E15" s="39">
        <f>SUM(E5:E14)/11</f>
        <v>47.727272727272727</v>
      </c>
      <c r="F15" s="40">
        <f>SUM(F5:F14)/11</f>
        <v>0.59659090909090906</v>
      </c>
      <c r="G15" s="40">
        <v>3.56</v>
      </c>
    </row>
    <row r="16" spans="1:20" x14ac:dyDescent="0.25">
      <c r="C16" s="5"/>
      <c r="D16" s="5"/>
      <c r="E16" s="5"/>
      <c r="F16" s="5"/>
      <c r="G16" s="5"/>
    </row>
  </sheetData>
  <mergeCells count="1">
    <mergeCell ref="A2:G2"/>
  </mergeCells>
  <pageMargins left="0.70866141732283472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Оценка ОУ 2023</vt:lpstr>
      <vt:lpstr>Рейтинг МОУ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2024-02-13T07:21:18Z</dcterms:modified>
</cp:coreProperties>
</file>