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6370" windowHeight="9960" activeTab="1"/>
  </bookViews>
  <sheets>
    <sheet name="Оценка ОУ 2024" sheetId="1" r:id="rId1"/>
    <sheet name="Рейтинг МОУ 2024" sheetId="2" r:id="rId2"/>
  </sheets>
  <calcPr calcId="152511"/>
</workbook>
</file>

<file path=xl/calcChain.xml><?xml version="1.0" encoding="utf-8"?>
<calcChain xmlns="http://schemas.openxmlformats.org/spreadsheetml/2006/main">
  <c r="G8" i="1" l="1"/>
  <c r="O8" i="1"/>
  <c r="K51" i="1" l="1"/>
  <c r="W40" i="1" l="1"/>
  <c r="U25" i="1" l="1"/>
  <c r="S25" i="1"/>
  <c r="Q25" i="1"/>
  <c r="O25" i="1"/>
  <c r="M25" i="1"/>
  <c r="M20" i="1" s="1"/>
  <c r="K25" i="1"/>
  <c r="I25" i="1"/>
  <c r="G25" i="1"/>
  <c r="E25" i="1"/>
  <c r="U21" i="1"/>
  <c r="S21" i="1"/>
  <c r="Q21" i="1"/>
  <c r="O21" i="1"/>
  <c r="M21" i="1"/>
  <c r="K21" i="1"/>
  <c r="G21" i="1"/>
  <c r="E21" i="1"/>
  <c r="C25" i="1"/>
  <c r="C21" i="1"/>
  <c r="X48" i="1" l="1"/>
  <c r="W28" i="1" l="1"/>
  <c r="W27" i="1"/>
  <c r="W26" i="1"/>
  <c r="S20" i="1"/>
  <c r="M38" i="1"/>
  <c r="X38" i="1"/>
  <c r="W25" i="1" l="1"/>
  <c r="X20" i="1" l="1"/>
  <c r="X17" i="1"/>
  <c r="I16" i="1"/>
  <c r="I19" i="1" s="1"/>
  <c r="G16" i="1"/>
  <c r="G19" i="1" s="1"/>
  <c r="E16" i="1"/>
  <c r="E19" i="1" s="1"/>
  <c r="C16" i="1"/>
  <c r="C19" i="1" s="1"/>
  <c r="C17" i="1" s="1"/>
  <c r="U16" i="1"/>
  <c r="U19" i="1" s="1"/>
  <c r="S16" i="1"/>
  <c r="S19" i="1" s="1"/>
  <c r="Q16" i="1"/>
  <c r="Q19" i="1" s="1"/>
  <c r="O16" i="1"/>
  <c r="O19" i="1" s="1"/>
  <c r="M16" i="1"/>
  <c r="M19" i="1" s="1"/>
  <c r="M12" i="1"/>
  <c r="K16" i="1"/>
  <c r="K19" i="1" s="1"/>
  <c r="X11" i="1"/>
  <c r="U8" i="1"/>
  <c r="X54" i="1"/>
  <c r="X51" i="1"/>
  <c r="X45" i="1"/>
  <c r="X43" i="1"/>
  <c r="X41" i="1"/>
  <c r="X36" i="1"/>
  <c r="X34" i="1"/>
  <c r="X31" i="1"/>
  <c r="X14" i="1"/>
  <c r="X8" i="1"/>
  <c r="W7" i="1"/>
  <c r="W9" i="1"/>
  <c r="W10" i="1"/>
  <c r="W13" i="1"/>
  <c r="W15" i="1"/>
  <c r="W18" i="1"/>
  <c r="W22" i="1"/>
  <c r="W23" i="1"/>
  <c r="W24" i="1"/>
  <c r="W32" i="1"/>
  <c r="W33" i="1"/>
  <c r="W34" i="1"/>
  <c r="W35" i="1"/>
  <c r="W36" i="1"/>
  <c r="W37" i="1"/>
  <c r="W39" i="1"/>
  <c r="W41" i="1"/>
  <c r="W42" i="1"/>
  <c r="W43" i="1"/>
  <c r="W44" i="1"/>
  <c r="W47" i="1"/>
  <c r="W49" i="1"/>
  <c r="W50" i="1"/>
  <c r="W52" i="1"/>
  <c r="W53" i="1"/>
  <c r="W55" i="1"/>
  <c r="W56" i="1"/>
  <c r="X5" i="1"/>
  <c r="W6" i="1"/>
  <c r="W31" i="1" l="1"/>
  <c r="W54" i="1"/>
  <c r="W16" i="1"/>
  <c r="W19" i="1"/>
  <c r="U38" i="1"/>
  <c r="K38" i="1"/>
  <c r="I38" i="1"/>
  <c r="G38" i="1"/>
  <c r="E38" i="1"/>
  <c r="E31" i="1"/>
  <c r="W38" i="1" l="1"/>
  <c r="U54" i="1"/>
  <c r="S54" i="1"/>
  <c r="Q54" i="1"/>
  <c r="O54" i="1"/>
  <c r="M54" i="1"/>
  <c r="K54" i="1"/>
  <c r="I54" i="1"/>
  <c r="G54" i="1"/>
  <c r="E54" i="1"/>
  <c r="C54" i="1"/>
  <c r="U31" i="1"/>
  <c r="S31" i="1"/>
  <c r="Q31" i="1"/>
  <c r="O31" i="1"/>
  <c r="M31" i="1"/>
  <c r="K31" i="1"/>
  <c r="I31" i="1"/>
  <c r="G31" i="1"/>
  <c r="C31" i="1"/>
  <c r="U20" i="1"/>
  <c r="Q20" i="1"/>
  <c r="O20" i="1"/>
  <c r="K20" i="1"/>
  <c r="I20" i="1"/>
  <c r="G20" i="1"/>
  <c r="E20" i="1"/>
  <c r="C20" i="1"/>
  <c r="W21" i="1" l="1"/>
  <c r="W20" i="1" s="1"/>
  <c r="U51" i="1" l="1"/>
  <c r="L57" i="1" l="1"/>
  <c r="S51" i="1" l="1"/>
  <c r="Q51" i="1"/>
  <c r="C51" i="1"/>
  <c r="E17" i="1" l="1"/>
  <c r="G17" i="1"/>
  <c r="I17" i="1"/>
  <c r="K17" i="1"/>
  <c r="M17" i="1"/>
  <c r="O17" i="1"/>
  <c r="Q17" i="1"/>
  <c r="S17" i="1"/>
  <c r="U17" i="1"/>
  <c r="W17" i="1" l="1"/>
  <c r="U14" i="1"/>
  <c r="S14" i="1"/>
  <c r="Q14" i="1"/>
  <c r="O14" i="1"/>
  <c r="M14" i="1"/>
  <c r="K14" i="1"/>
  <c r="I14" i="1"/>
  <c r="E14" i="1"/>
  <c r="C14" i="1"/>
  <c r="G14" i="1"/>
  <c r="U12" i="1"/>
  <c r="U11" i="1" s="1"/>
  <c r="S12" i="1"/>
  <c r="S11" i="1" s="1"/>
  <c r="Q12" i="1"/>
  <c r="Q11" i="1" s="1"/>
  <c r="O12" i="1"/>
  <c r="O11" i="1" s="1"/>
  <c r="M11" i="1"/>
  <c r="K12" i="1"/>
  <c r="K11" i="1" s="1"/>
  <c r="I12" i="1"/>
  <c r="I11" i="1" s="1"/>
  <c r="G12" i="1"/>
  <c r="G11" i="1" s="1"/>
  <c r="E12" i="1"/>
  <c r="E11" i="1" s="1"/>
  <c r="C12" i="1"/>
  <c r="S8" i="1"/>
  <c r="Q8" i="1"/>
  <c r="M8" i="1"/>
  <c r="K8" i="1"/>
  <c r="I8" i="1"/>
  <c r="E8" i="1"/>
  <c r="C8" i="1"/>
  <c r="U5" i="1"/>
  <c r="O5" i="1"/>
  <c r="F57" i="1"/>
  <c r="H57" i="1"/>
  <c r="J57" i="1"/>
  <c r="N57" i="1"/>
  <c r="P57" i="1"/>
  <c r="R57" i="1"/>
  <c r="T57" i="1"/>
  <c r="V57" i="1"/>
  <c r="D57" i="1"/>
  <c r="W14" i="1" l="1"/>
  <c r="X57" i="1"/>
  <c r="W8" i="1"/>
  <c r="C11" i="1"/>
  <c r="W11" i="1" s="1"/>
  <c r="W12" i="1"/>
  <c r="O51" i="1"/>
  <c r="E48" i="1"/>
  <c r="W5" i="1" l="1"/>
  <c r="E51" i="1" l="1"/>
  <c r="G51" i="1"/>
  <c r="I51" i="1"/>
  <c r="M51" i="1"/>
  <c r="G48" i="1"/>
  <c r="I48" i="1"/>
  <c r="K48" i="1"/>
  <c r="O48" i="1"/>
  <c r="C48" i="1"/>
  <c r="W48" i="1" l="1"/>
  <c r="W51" i="1"/>
  <c r="S5" i="1"/>
  <c r="Q5" i="1"/>
  <c r="M5" i="1"/>
  <c r="K5" i="1"/>
  <c r="I5" i="1"/>
  <c r="G5" i="1"/>
  <c r="E5" i="1"/>
  <c r="C5" i="1"/>
  <c r="E14" i="2" l="1"/>
  <c r="E13" i="2"/>
  <c r="E12" i="2"/>
  <c r="E11" i="2"/>
  <c r="E10" i="2"/>
  <c r="E9" i="2"/>
  <c r="E8" i="2"/>
  <c r="E7" i="2"/>
  <c r="E6" i="2"/>
  <c r="E5" i="2"/>
  <c r="F7" i="2" l="1"/>
  <c r="G7" i="2" s="1"/>
  <c r="F11" i="2"/>
  <c r="G11" i="2" s="1"/>
  <c r="F5" i="2"/>
  <c r="G5" i="2" s="1"/>
  <c r="E15" i="2"/>
  <c r="F8" i="2"/>
  <c r="G8" i="2" s="1"/>
  <c r="F12" i="2"/>
  <c r="G12" i="2" s="1"/>
  <c r="F6" i="2"/>
  <c r="G6" i="2" s="1"/>
  <c r="F9" i="2"/>
  <c r="G9" i="2" s="1"/>
  <c r="F13" i="2"/>
  <c r="G13" i="2" s="1"/>
  <c r="F10" i="2"/>
  <c r="G10" i="2" s="1"/>
  <c r="F14" i="2"/>
  <c r="G14" i="2" s="1"/>
  <c r="F15" i="2" l="1"/>
</calcChain>
</file>

<file path=xl/sharedStrings.xml><?xml version="1.0" encoding="utf-8"?>
<sst xmlns="http://schemas.openxmlformats.org/spreadsheetml/2006/main" count="542" uniqueCount="80">
  <si>
    <t>Показатель</t>
  </si>
  <si>
    <t>Количество баллов</t>
  </si>
  <si>
    <t>х</t>
  </si>
  <si>
    <t>МБОУ Березовская СОШ № 1</t>
  </si>
  <si>
    <t>№ п/п</t>
  </si>
  <si>
    <t>Наименование показателя</t>
  </si>
  <si>
    <t>ИТОГО</t>
  </si>
  <si>
    <t xml:space="preserve">МБОУ Холмогорская СОШ </t>
  </si>
  <si>
    <t>МБОУ Шушенская  СОШ  № 8</t>
  </si>
  <si>
    <t>МБДОУ Березовский ДС "Семицветик"</t>
  </si>
  <si>
    <t>МБДОУ Холмогорский "Домовенок"</t>
  </si>
  <si>
    <t xml:space="preserve">     электроэнергия</t>
  </si>
  <si>
    <t xml:space="preserve">     теплоэнергия</t>
  </si>
  <si>
    <t xml:space="preserve">     водоснабжение</t>
  </si>
  <si>
    <t>n - количество источников энергии</t>
  </si>
  <si>
    <t>i - вид источника энергии (тепловая энергия, электрическая энергия, вода)</t>
  </si>
  <si>
    <t>Р9 Наличие у образовательного учреждения просроченной кредиторской задолженности Р9 = Ктп, тыс.руб.</t>
  </si>
  <si>
    <t>Наименование образовательного учреждения</t>
  </si>
  <si>
    <t>Место в рейтинге</t>
  </si>
  <si>
    <t xml:space="preserve">N 
п/п
</t>
  </si>
  <si>
    <t xml:space="preserve">Уровень качества деятельности (Q)
Максимальный уровень качества = 1
</t>
  </si>
  <si>
    <t xml:space="preserve">Рейтинговая 
оценка (R)
Максимальная рейтинговая оценка = 5
</t>
  </si>
  <si>
    <t>Среднее значение</t>
  </si>
  <si>
    <t>*</t>
  </si>
  <si>
    <t xml:space="preserve">МБОУ Ивановская СОШ </t>
  </si>
  <si>
    <t xml:space="preserve">МБОУ Новоалтатская СОШ </t>
  </si>
  <si>
    <t xml:space="preserve">МБОУ Парнинская СОШ </t>
  </si>
  <si>
    <t>МБОУ Родниковская СОШ</t>
  </si>
  <si>
    <t>МБОУ Ивановская СОШ</t>
  </si>
  <si>
    <t>МБОУ Новоалтатская СОШ</t>
  </si>
  <si>
    <t>МБОУ Парнинская СОШ</t>
  </si>
  <si>
    <t xml:space="preserve">МБОУ ДО ШМО ДЮЦ </t>
  </si>
  <si>
    <t>МБОУ ДО ШМО ДЮЦ</t>
  </si>
  <si>
    <t>Р1 Уровень исполнения расходов учреждения за счет средств районного бюджета (без учета средств, имеющих целевое назначение) Р1 = Ркис/ Ркпр х 100%</t>
  </si>
  <si>
    <t>Ркис – кассовые расходы учреждения за счет средств районного бюджета (без учета средств, имеющих целевое назначение) в отчетном периоде, тыс. руб.</t>
  </si>
  <si>
    <t>Ркпр – плановые расходы учреждения за счет средств районного бюджета (без учета средств, имеющих целевое назначение) за отчетный период,тыс. руб.</t>
  </si>
  <si>
    <t>Р2 Уровень исполнения расходов учреждения за счет средств краевого бюджета (без учета средств, имеющих целевое назначение) Р2 = Ркис/ Ркпр х 100%</t>
  </si>
  <si>
    <t>Ркис – кассовые расходы учреждения за счет средств краевого бюджета (без учета средств, имеющих целевое назначение) в отчетном периоде, тыс. руб.</t>
  </si>
  <si>
    <t>Ркпр – плановые расходы учреждения за счет средств краевого бюджета (без учета средств, имеющих целевое назначение) за отчетный период, тыс. руб.</t>
  </si>
  <si>
    <t>Р3 Доля кассовых расходов (без средств, имеющих целевое назначение), произведенных учреждением в 4 квартале отчетного финансового года Р3 = Ркис (4кв.) / Ркис(год.) х 100%</t>
  </si>
  <si>
    <t>Ркис(год) - кассовые расходы (без учета средств, имеющих целевое назначение) произведенные учреждением за отчетный финансовый год, тыс. руб.</t>
  </si>
  <si>
    <t>Р4 Оценка качества планирования бюджетных ассигнований Р4 = Оуточ / Рп x 100%</t>
  </si>
  <si>
    <t>Ркис(4кв.) - кассовые расходы (без учета средств, имеющих целевое назначение) произведенные учреждением в 4 квартале отчетного финансового года , тыс. руб.</t>
  </si>
  <si>
    <t>Оуточ - объем бюджетных ассигнований, перераспределенных за отчетный период без учета изменений, внесенных в связи с уточнением районного бюджета , тыс. руб.</t>
  </si>
  <si>
    <t>Рп - объем бюджетных ассигнований за отчетный период , тыс. руб.</t>
  </si>
  <si>
    <t>Р5 Средневзвешенная доля остатков средств в общем объеме средств, поступившем на счета учреждений за отчетный год Р5 = Рост / Рассиг x 100%</t>
  </si>
  <si>
    <t>Рост - сумма остатков средств за отчетный период, тыс. руб.</t>
  </si>
  <si>
    <t>Рассиг - общий объем финансирования за счет средств, поступивших в отчетном году, тыс. руб.</t>
  </si>
  <si>
    <t>Р6 Повышение энергетической эффективности Р6 = (сумм Э1 i / Э0 i )/n х100%</t>
  </si>
  <si>
    <t>Р7 Процент исполнения прогноза поступлений средств, полученных от предпринимательской и иной приносящей доход деятельности  (за исключением безвозмездных пожертвований) по итогам отчетного финансового года Р7 = Дфакт / Дплан х 100%</t>
  </si>
  <si>
    <t>Дплан - прогноз поступлений  средств, полученных от предпринимательской и иной приносящей доход деятельности                              (за исключением безвозмездных пожертвований), тыс. руб.</t>
  </si>
  <si>
    <t>Дфакт - фактическое поступление средств, полученных от предпринимательской и иной приносящей доход деятельности                              (за исключением безвозмездных пожертвований), тыс. руб.</t>
  </si>
  <si>
    <t>Р8 Наличие у учреждения просроченной дебиторской задолженности Р8 = Дтн, тыс.руб.</t>
  </si>
  <si>
    <t>Дтн - объем просроченной дебиторской задолженности учреждения по расчетам с дебиторами по состоянию на первое число месяца, следующего за отчетным финансовым годом , тыс. руб.</t>
  </si>
  <si>
    <t>Ктп - объем просроченной кредиторской задолженности учреждения по расчетам с кредиторами по состоянию на 1-е число месяца, следующего за отчетным финансовым годом, тыс. руб.</t>
  </si>
  <si>
    <t>Р10 Исполнение судебных актов и иных штрафных санкций по денежным обязательствам учреждения Р13 = Sp / Si х 100%</t>
  </si>
  <si>
    <t>Sр - исполнено по судебным актам на основании исполнительных документов и иных штрафных санкций учреждения за счет средств районного бюджета в отчетном финансовом году, тыс. руб.</t>
  </si>
  <si>
    <t>Si - исполнено по судебным актам на основании исполнительных документов и иных штрафных санкций учреждения за счет средств районного бюджета в году, предшествующем отчетному финансовому году, тыс. руб.</t>
  </si>
  <si>
    <t>Тмз - количество дней отклонения фактической даты утверждения муниципального задания учреждению за отчетный финансовый год и плановый период от срока, установленного Постановлением администрации Шарыповского муниципального округа</t>
  </si>
  <si>
    <t>Р11 Своевременность утверждения муниципального задания учреждению за отчетный финансовый год и плановый период в срок, установленный Постановлением администрации Шарыповского муниципального округа Р11 = Тмз</t>
  </si>
  <si>
    <t>Р12 Своевременность утверждения плана финансово-хозяйственной деятельности учреждения за отчетный финансовый год и плановый период в соответствии с утвержденными сроками Р12 = Тфхд</t>
  </si>
  <si>
    <t>Тфхд - количество дней отклонения фактической даты утверждения плана финансово-хозяйственной деятельности учреждения за отчетный финансовый год и плановый период от установленных сроков</t>
  </si>
  <si>
    <t>Р13 Размещение учреждением в полном объеме на официальном сайте в сети Интернет www.bus.gov.ru (далее - официальный сайт) информации, предусмотренной  разделами I – VI,VIII приложения к Порядку предоставления информации государственным (муниципальным) учреждением, ее размещения на официальном сайте в сети Интернет и ведения указанного сайта, утвержденному Приказом Министерства финансов Российской Федерации от 21.07.2011 N 86н, по состоянию на 01 марта текущего года (оценивается информация, размещенная в полном объеме)</t>
  </si>
  <si>
    <t>информация, предусмотренная разделами I – VI, VIII приложения к Порядку предоставления информации государственным (муниципальным) учреждением, ее размещения на официальном сайте в сети Интернет и ведения указанного сайта, утвержденному Приказом Министерства финансов Российской Федерации от 21.07.2011 N 86н, по состоянию на 01 марта текущего года размещена учреждением на официальном сайте в полном объеме</t>
  </si>
  <si>
    <t>информация, предусмотренная разделами I – VI, VIII приложения к Порядку предоставления информации государственным (муниципальным) учреждением, ее размещения на официальном сайте в сети Интернет и ведения указанного сайта, утвержденному Приказом Министерства финансов Российской Федерации от 21.07.2011 N 86н, по состоянию на 01 марта текущего года не размещена учреждением на официальном сайте в полном объеме</t>
  </si>
  <si>
    <t>Р14 Доля остатков средств субсидий на иные цели, субсидий на осуществление капитальных вложений в объекты капитального строительства или приобретение объектов недвижимого имущества, предоставляемых бюджетному учреждению, к общему объему бюджетных ассигнований на предоставление субсидий на иные цели и субсидий на осуществление капитальных вложений в объекты капитального строительства или приобретение объектов недвижимого имущества Р14 = Рост / Рассиг x 100%</t>
  </si>
  <si>
    <t>Рост - сумма остатков средств субсидий на иные цели и субсидий на осуществление капитальных вложений в объекты капитального строительства или приобретение объектов недвижимого имущества, предоставляемых бюджетному учреждению, по состоянию на 31 декабря отчетного периода, тыс. руб.</t>
  </si>
  <si>
    <t>РРассиг - общий объем бюджетных ассигнований на предоставление субсидий на иные цели и субсидий на осуществление капитальных вложений в объекты капитального строительства или приобретение объектов недвижимого имущества, предоставляемых бюджетному учреждению, на отчетный период, тыс. руб.</t>
  </si>
  <si>
    <t>Vo - остаток денежных средств на конец отчетного периода на счетах учреждений на выполнение муниципального задания,тыс. руб.</t>
  </si>
  <si>
    <t>Р15 Оценка использования бюджетных средств учреждением на выполнение муниципального задания Р15 = Vo / Vc х 100%</t>
  </si>
  <si>
    <t>Vc - общий объем средств, выделенных учреждению на выполнение муниципального задания, тыс. руб.</t>
  </si>
  <si>
    <t>Р16 Доля закупок товаров, работ и услуг для обеспечения муниципальных нужд произведенных конкурентным способом в отчетном финансовом году к совокупному годовому объему закупок на отчетный финансовый год Р16 = Рзак / Рпл x 100%</t>
  </si>
  <si>
    <t>Рзак - сумма закупок товаров, работ и услуг для обеспечения муниципальных нужд произведенных конкурентным способом в отчетном финансовом году, тыс. руб.</t>
  </si>
  <si>
    <t>Рпл - совокупный годовой объем закупок на отчетный финансовый год, тыс. руб.</t>
  </si>
  <si>
    <t>Максимальный балл (по числу показателей, применимых для данного учреждения)</t>
  </si>
  <si>
    <t xml:space="preserve">Суммарная оценка качества
финансового менеджмента (КФМ), баллов
</t>
  </si>
  <si>
    <t>Э1 - объем услуг (раздельно по каждому источнику энергии), потребленных учреждением, в отчетном году</t>
  </si>
  <si>
    <t>Э0 - объем услуг (раздельно по каждому источнику энергии), потребленных учреждением в году, предшествующему отчетному</t>
  </si>
  <si>
    <t>ОЦЕНКА КАЧЕСТВА ФИНАНСОВОГО МЕНЕДЖМЕНТА МУНИЦИПАЛЬНЫХ
ОБРАЗОВАТЕЛЬНЫХ УЧРЕЖДЕНИЙ, ПОДВЕДОМСТВЕННЫХ МУНИЦИПАЛЬНОМУ КАЗЕННОМУ УЧРЕЖДЕНИЮ «УПРАВЛЕНИЕ ОБРАЗОВАНИЯ  ШАРЫПОВСКОГО МУНИЦИПАЛЬНОГО ОКРУГА» за 2024 год</t>
  </si>
  <si>
    <t xml:space="preserve">РЕЙТИНГ МУНИЦИПАЛЬНЫХ ОБРАЗОВАТЕЛЬНЫХ УЧРЕЖДЕНИЙ, ПОДВЕДОМСТВЕННЫХ МУНИЦИПАЛЬНОМУ КАЗЕННОМУ УЧРЕЖДЕНИЮ "УПРАВЛЕНИЕ ОБРАЗОВАНИЯ ШАРЫПОВЫСКОГО МУНИЦИПАЛЬНОГО ОКРУГА" ПО КАЧЕСТВУ ФИНАНСОВОГО МЕНЕДЖЕМЕНТА за 2024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</si>
</sst>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2" fillId="2" borderId="1" xfId="0" applyFont="1" applyFill="1" applyBorder="1" applyAlignment="1">
      <alignment horizontal="justify" vertical="center"/>
    </xf>
    <xf numFmtId="0" fontId="1" fillId="0" borderId="0" xfId="0" applyFont="1"/>
    <xf numFmtId="49" fontId="1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2" borderId="1" xfId="0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justify" vertical="center"/>
    </xf>
    <xf numFmtId="2" fontId="6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7"/>
  <sheetViews>
    <sheetView zoomScale="120" zoomScaleNormal="120" workbookViewId="0">
      <pane xSplit="2" ySplit="4" topLeftCell="D18" activePane="bottomRight" state="frozen"/>
      <selection pane="topRight" activeCell="C1" sqref="C1"/>
      <selection pane="bottomLeft" activeCell="A4" sqref="A4"/>
      <selection pane="bottomRight" activeCell="N21" sqref="N21"/>
    </sheetView>
  </sheetViews>
  <sheetFormatPr defaultRowHeight="15" x14ac:dyDescent="0.25"/>
  <cols>
    <col min="1" max="1" width="4.5703125" customWidth="1"/>
    <col min="2" max="2" width="40.7109375" customWidth="1"/>
    <col min="3" max="3" width="9.140625" customWidth="1"/>
    <col min="4" max="4" width="7" customWidth="1"/>
    <col min="5" max="5" width="9.28515625" customWidth="1"/>
    <col min="6" max="6" width="6.85546875" customWidth="1"/>
    <col min="7" max="7" width="10" customWidth="1"/>
    <col min="8" max="8" width="6.85546875" customWidth="1"/>
    <col min="9" max="9" width="11.28515625" customWidth="1"/>
    <col min="10" max="10" width="7.28515625" customWidth="1"/>
    <col min="11" max="11" width="10" customWidth="1"/>
    <col min="12" max="12" width="7.5703125" customWidth="1"/>
    <col min="13" max="13" width="9.5703125" customWidth="1"/>
    <col min="14" max="14" width="7.42578125" customWidth="1"/>
    <col min="15" max="15" width="9.140625" customWidth="1"/>
    <col min="16" max="16" width="7" customWidth="1"/>
    <col min="17" max="17" width="9.85546875" customWidth="1"/>
    <col min="18" max="18" width="6.85546875" customWidth="1"/>
    <col min="19" max="19" width="9.140625" customWidth="1"/>
    <col min="20" max="20" width="6.85546875" customWidth="1"/>
    <col min="21" max="21" width="9.7109375" customWidth="1"/>
    <col min="22" max="22" width="6.85546875" customWidth="1"/>
    <col min="23" max="23" width="13.85546875" customWidth="1"/>
    <col min="24" max="24" width="13.42578125" customWidth="1"/>
  </cols>
  <sheetData>
    <row r="1" spans="1:24" ht="62.25" customHeight="1" x14ac:dyDescent="0.25">
      <c r="B1" s="12"/>
      <c r="C1" s="38" t="s">
        <v>78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13"/>
      <c r="T1" s="13"/>
      <c r="U1" s="13"/>
      <c r="V1" s="13"/>
    </row>
    <row r="3" spans="1:24" ht="36" customHeight="1" x14ac:dyDescent="0.25">
      <c r="A3" s="42" t="s">
        <v>4</v>
      </c>
      <c r="B3" s="40" t="s">
        <v>5</v>
      </c>
      <c r="C3" s="34" t="s">
        <v>3</v>
      </c>
      <c r="D3" s="35"/>
      <c r="E3" s="34" t="s">
        <v>24</v>
      </c>
      <c r="F3" s="35"/>
      <c r="G3" s="34" t="s">
        <v>25</v>
      </c>
      <c r="H3" s="35"/>
      <c r="I3" s="34" t="s">
        <v>26</v>
      </c>
      <c r="J3" s="35"/>
      <c r="K3" s="36" t="s">
        <v>27</v>
      </c>
      <c r="L3" s="37"/>
      <c r="M3" s="34" t="s">
        <v>7</v>
      </c>
      <c r="N3" s="35"/>
      <c r="O3" s="34" t="s">
        <v>8</v>
      </c>
      <c r="P3" s="35"/>
      <c r="Q3" s="34" t="s">
        <v>9</v>
      </c>
      <c r="R3" s="35"/>
      <c r="S3" s="34" t="s">
        <v>10</v>
      </c>
      <c r="T3" s="35"/>
      <c r="U3" s="34" t="s">
        <v>32</v>
      </c>
      <c r="V3" s="35"/>
      <c r="W3" s="34" t="s">
        <v>6</v>
      </c>
      <c r="X3" s="35"/>
    </row>
    <row r="4" spans="1:24" ht="39.75" customHeight="1" x14ac:dyDescent="0.25">
      <c r="A4" s="42"/>
      <c r="B4" s="41"/>
      <c r="C4" s="1" t="s">
        <v>0</v>
      </c>
      <c r="D4" s="2" t="s">
        <v>1</v>
      </c>
      <c r="E4" s="1" t="s">
        <v>0</v>
      </c>
      <c r="F4" s="2" t="s">
        <v>1</v>
      </c>
      <c r="G4" s="2" t="s">
        <v>0</v>
      </c>
      <c r="H4" s="2" t="s">
        <v>1</v>
      </c>
      <c r="I4" s="2" t="s">
        <v>0</v>
      </c>
      <c r="J4" s="2" t="s">
        <v>1</v>
      </c>
      <c r="K4" s="2" t="s">
        <v>0</v>
      </c>
      <c r="L4" s="2" t="s">
        <v>1</v>
      </c>
      <c r="M4" s="2" t="s">
        <v>0</v>
      </c>
      <c r="N4" s="2" t="s">
        <v>1</v>
      </c>
      <c r="O4" s="2" t="s">
        <v>0</v>
      </c>
      <c r="P4" s="2" t="s">
        <v>1</v>
      </c>
      <c r="Q4" s="2" t="s">
        <v>0</v>
      </c>
      <c r="R4" s="2" t="s">
        <v>1</v>
      </c>
      <c r="S4" s="2" t="s">
        <v>0</v>
      </c>
      <c r="T4" s="2" t="s">
        <v>1</v>
      </c>
      <c r="U4" s="2" t="s">
        <v>0</v>
      </c>
      <c r="V4" s="2" t="s">
        <v>1</v>
      </c>
      <c r="W4" s="2" t="s">
        <v>0</v>
      </c>
      <c r="X4" s="2" t="s">
        <v>1</v>
      </c>
    </row>
    <row r="5" spans="1:24" ht="65.25" customHeight="1" x14ac:dyDescent="0.25">
      <c r="A5" s="33">
        <v>1</v>
      </c>
      <c r="B5" s="20" t="s">
        <v>33</v>
      </c>
      <c r="C5" s="16">
        <f>C6/C7 *100</f>
        <v>94.226791717747574</v>
      </c>
      <c r="D5" s="14">
        <v>3</v>
      </c>
      <c r="E5" s="16">
        <f>E6/E7 *100</f>
        <v>98.614452904742009</v>
      </c>
      <c r="F5" s="14">
        <v>4</v>
      </c>
      <c r="G5" s="16">
        <f>G6/G7 *100</f>
        <v>95.03338080002959</v>
      </c>
      <c r="H5" s="14">
        <v>4</v>
      </c>
      <c r="I5" s="16">
        <f>I6/I7 *100</f>
        <v>98.96610269446488</v>
      </c>
      <c r="J5" s="14">
        <v>4</v>
      </c>
      <c r="K5" s="16">
        <f>K6/K7 *100</f>
        <v>96.451328057309397</v>
      </c>
      <c r="L5" s="14">
        <v>4</v>
      </c>
      <c r="M5" s="16">
        <f>M6/M7 *100</f>
        <v>99.214606150003704</v>
      </c>
      <c r="N5" s="14">
        <v>4</v>
      </c>
      <c r="O5" s="16">
        <f>O6/O7 *100</f>
        <v>96.454395850994871</v>
      </c>
      <c r="P5" s="14">
        <v>4</v>
      </c>
      <c r="Q5" s="16">
        <f>Q6/Q7 *100</f>
        <v>97.462272052664829</v>
      </c>
      <c r="R5" s="14">
        <v>4</v>
      </c>
      <c r="S5" s="16">
        <f>S6/S7 *100</f>
        <v>97.692531160512956</v>
      </c>
      <c r="T5" s="14">
        <v>4</v>
      </c>
      <c r="U5" s="16">
        <f>U6/U7 *100</f>
        <v>96.91397637670201</v>
      </c>
      <c r="V5" s="14">
        <v>4</v>
      </c>
      <c r="W5" s="16">
        <f>W6/W7 *100</f>
        <v>97.05465599474023</v>
      </c>
      <c r="X5" s="15">
        <f>D5+F5+H5+J5+L5+N5+P5+R5+T5+V5</f>
        <v>39</v>
      </c>
    </row>
    <row r="6" spans="1:24" ht="51" x14ac:dyDescent="0.25">
      <c r="A6" s="33"/>
      <c r="B6" s="4" t="s">
        <v>34</v>
      </c>
      <c r="C6" s="18">
        <v>25056.6</v>
      </c>
      <c r="D6" s="18" t="s">
        <v>2</v>
      </c>
      <c r="E6" s="18">
        <v>22910.799999999999</v>
      </c>
      <c r="F6" s="18" t="s">
        <v>2</v>
      </c>
      <c r="G6" s="18">
        <v>25693.7</v>
      </c>
      <c r="H6" s="18" t="s">
        <v>2</v>
      </c>
      <c r="I6" s="18">
        <v>31884.799999999999</v>
      </c>
      <c r="J6" s="18" t="s">
        <v>2</v>
      </c>
      <c r="K6" s="18">
        <v>23265.7</v>
      </c>
      <c r="L6" s="18" t="s">
        <v>2</v>
      </c>
      <c r="M6" s="18">
        <v>22801.599999999999</v>
      </c>
      <c r="N6" s="18" t="s">
        <v>2</v>
      </c>
      <c r="O6" s="18">
        <v>9671</v>
      </c>
      <c r="P6" s="18" t="s">
        <v>2</v>
      </c>
      <c r="Q6" s="18">
        <v>6632.6</v>
      </c>
      <c r="R6" s="18" t="s">
        <v>2</v>
      </c>
      <c r="S6" s="18">
        <v>7061.9</v>
      </c>
      <c r="T6" s="18" t="s">
        <v>2</v>
      </c>
      <c r="U6" s="18">
        <v>30506</v>
      </c>
      <c r="V6" s="18" t="s">
        <v>2</v>
      </c>
      <c r="W6" s="18">
        <f>C6+E6+G6+I6+K6+M6+O6+Q6+S6+U6</f>
        <v>205484.69999999998</v>
      </c>
      <c r="X6" s="18" t="s">
        <v>2</v>
      </c>
    </row>
    <row r="7" spans="1:24" ht="54.75" customHeight="1" x14ac:dyDescent="0.25">
      <c r="A7" s="33"/>
      <c r="B7" s="4" t="s">
        <v>35</v>
      </c>
      <c r="C7" s="18">
        <v>26591.8</v>
      </c>
      <c r="D7" s="18" t="s">
        <v>2</v>
      </c>
      <c r="E7" s="18">
        <v>23232.7</v>
      </c>
      <c r="F7" s="18" t="s">
        <v>2</v>
      </c>
      <c r="G7" s="18">
        <v>27036.5</v>
      </c>
      <c r="H7" s="18" t="s">
        <v>2</v>
      </c>
      <c r="I7" s="18">
        <v>32217.9</v>
      </c>
      <c r="J7" s="18" t="s">
        <v>2</v>
      </c>
      <c r="K7" s="32">
        <v>24121.7</v>
      </c>
      <c r="L7" s="18" t="s">
        <v>2</v>
      </c>
      <c r="M7" s="18">
        <v>22982.1</v>
      </c>
      <c r="N7" s="18" t="s">
        <v>2</v>
      </c>
      <c r="O7" s="18">
        <v>10026.5</v>
      </c>
      <c r="P7" s="18" t="s">
        <v>2</v>
      </c>
      <c r="Q7" s="18">
        <v>6805.3</v>
      </c>
      <c r="R7" s="18" t="s">
        <v>2</v>
      </c>
      <c r="S7" s="18">
        <v>7228.7</v>
      </c>
      <c r="T7" s="18" t="s">
        <v>2</v>
      </c>
      <c r="U7" s="18">
        <v>31477.4</v>
      </c>
      <c r="V7" s="18" t="s">
        <v>2</v>
      </c>
      <c r="W7" s="18">
        <f t="shared" ref="W7:W56" si="0">C7+E7+G7+I7+K7+M7+O7+Q7+S7+U7</f>
        <v>211720.6</v>
      </c>
      <c r="X7" s="18" t="s">
        <v>2</v>
      </c>
    </row>
    <row r="8" spans="1:24" ht="73.5" customHeight="1" x14ac:dyDescent="0.25">
      <c r="A8" s="33">
        <v>2</v>
      </c>
      <c r="B8" s="20" t="s">
        <v>36</v>
      </c>
      <c r="C8" s="16">
        <f>C9/C10*100</f>
        <v>89.727558558181798</v>
      </c>
      <c r="D8" s="14">
        <v>2</v>
      </c>
      <c r="E8" s="16">
        <f>E9/E10*100</f>
        <v>85.268553095759898</v>
      </c>
      <c r="F8" s="14">
        <v>2</v>
      </c>
      <c r="G8" s="16">
        <f>G9/G10*100</f>
        <v>87.941155570653336</v>
      </c>
      <c r="H8" s="14">
        <v>2</v>
      </c>
      <c r="I8" s="16">
        <f>I9/I10*100</f>
        <v>89.557524110782367</v>
      </c>
      <c r="J8" s="14">
        <v>2</v>
      </c>
      <c r="K8" s="16">
        <f>K9/K10*100</f>
        <v>89.53063830678083</v>
      </c>
      <c r="L8" s="14">
        <v>2</v>
      </c>
      <c r="M8" s="16">
        <f>M9/M10*100</f>
        <v>90.080125049041115</v>
      </c>
      <c r="N8" s="14">
        <v>3</v>
      </c>
      <c r="O8" s="16">
        <f>O9/O10*100</f>
        <v>86.891264493702522</v>
      </c>
      <c r="P8" s="14">
        <v>2</v>
      </c>
      <c r="Q8" s="16">
        <f>Q9/Q10*100</f>
        <v>95.959106650953288</v>
      </c>
      <c r="R8" s="14">
        <v>4</v>
      </c>
      <c r="S8" s="16">
        <f>S9/S10*100</f>
        <v>98.892848562505009</v>
      </c>
      <c r="T8" s="14">
        <v>4</v>
      </c>
      <c r="U8" s="16">
        <f>U9/U10*100</f>
        <v>100</v>
      </c>
      <c r="V8" s="14">
        <v>5</v>
      </c>
      <c r="W8" s="18">
        <f t="shared" si="0"/>
        <v>913.84877439836021</v>
      </c>
      <c r="X8" s="15">
        <f>D8+F8+H8+J8+L8+N8+P8+R8+T8+V8</f>
        <v>28</v>
      </c>
    </row>
    <row r="9" spans="1:24" ht="51" x14ac:dyDescent="0.25">
      <c r="A9" s="33"/>
      <c r="B9" s="4" t="s">
        <v>37</v>
      </c>
      <c r="C9" s="18">
        <v>47201.9</v>
      </c>
      <c r="D9" s="18" t="s">
        <v>2</v>
      </c>
      <c r="E9" s="18">
        <v>52837</v>
      </c>
      <c r="F9" s="18" t="s">
        <v>2</v>
      </c>
      <c r="G9" s="18">
        <v>50740.2</v>
      </c>
      <c r="H9" s="18" t="s">
        <v>2</v>
      </c>
      <c r="I9" s="18">
        <v>71799.7</v>
      </c>
      <c r="J9" s="18" t="s">
        <v>2</v>
      </c>
      <c r="K9" s="18">
        <v>42766.1</v>
      </c>
      <c r="L9" s="18" t="s">
        <v>2</v>
      </c>
      <c r="M9" s="18">
        <v>58089.7</v>
      </c>
      <c r="N9" s="18" t="s">
        <v>2</v>
      </c>
      <c r="O9" s="18">
        <v>18247.599999999999</v>
      </c>
      <c r="P9" s="18" t="s">
        <v>2</v>
      </c>
      <c r="Q9" s="18">
        <v>13272.2</v>
      </c>
      <c r="R9" s="18" t="s">
        <v>2</v>
      </c>
      <c r="S9" s="18">
        <v>14818.5</v>
      </c>
      <c r="T9" s="18" t="s">
        <v>2</v>
      </c>
      <c r="U9" s="18">
        <v>3681.3</v>
      </c>
      <c r="V9" s="18" t="s">
        <v>2</v>
      </c>
      <c r="W9" s="18">
        <f t="shared" si="0"/>
        <v>373454.19999999995</v>
      </c>
      <c r="X9" s="18" t="s">
        <v>2</v>
      </c>
    </row>
    <row r="10" spans="1:24" ht="51" customHeight="1" x14ac:dyDescent="0.25">
      <c r="A10" s="33"/>
      <c r="B10" s="4" t="s">
        <v>38</v>
      </c>
      <c r="C10" s="18">
        <v>52605.8</v>
      </c>
      <c r="D10" s="18" t="s">
        <v>2</v>
      </c>
      <c r="E10" s="18">
        <v>61965.4</v>
      </c>
      <c r="F10" s="18" t="s">
        <v>2</v>
      </c>
      <c r="G10" s="18">
        <v>57697.9</v>
      </c>
      <c r="H10" s="18" t="s">
        <v>2</v>
      </c>
      <c r="I10" s="18">
        <v>80171.600000000006</v>
      </c>
      <c r="J10" s="18" t="s">
        <v>2</v>
      </c>
      <c r="K10" s="18">
        <v>47767</v>
      </c>
      <c r="L10" s="18" t="s">
        <v>2</v>
      </c>
      <c r="M10" s="18">
        <v>64486.7</v>
      </c>
      <c r="N10" s="18" t="s">
        <v>2</v>
      </c>
      <c r="O10" s="18">
        <v>21000.5</v>
      </c>
      <c r="P10" s="18" t="s">
        <v>2</v>
      </c>
      <c r="Q10" s="18">
        <v>13831.1</v>
      </c>
      <c r="R10" s="18" t="s">
        <v>2</v>
      </c>
      <c r="S10" s="18">
        <v>14984.4</v>
      </c>
      <c r="T10" s="18" t="s">
        <v>2</v>
      </c>
      <c r="U10" s="18">
        <v>3681.3</v>
      </c>
      <c r="V10" s="18" t="s">
        <v>2</v>
      </c>
      <c r="W10" s="18">
        <f t="shared" si="0"/>
        <v>418191.7</v>
      </c>
      <c r="X10" s="18" t="s">
        <v>2</v>
      </c>
    </row>
    <row r="11" spans="1:24" ht="64.5" x14ac:dyDescent="0.25">
      <c r="A11" s="33">
        <v>3</v>
      </c>
      <c r="B11" s="20" t="s">
        <v>39</v>
      </c>
      <c r="C11" s="16">
        <f>C13/C12*100</f>
        <v>35.080440363417452</v>
      </c>
      <c r="D11" s="14">
        <v>2</v>
      </c>
      <c r="E11" s="16">
        <f>E13/E12*100</f>
        <v>30.315863959085277</v>
      </c>
      <c r="F11" s="14">
        <v>3</v>
      </c>
      <c r="G11" s="16">
        <f>G13/G12*100</f>
        <v>32.34010040047675</v>
      </c>
      <c r="H11" s="14">
        <v>3</v>
      </c>
      <c r="I11" s="16">
        <f>I13/I12*100</f>
        <v>34.673360048994788</v>
      </c>
      <c r="J11" s="14">
        <v>3</v>
      </c>
      <c r="K11" s="16">
        <f>K13/K12*100</f>
        <v>33.158720495276519</v>
      </c>
      <c r="L11" s="14">
        <v>3</v>
      </c>
      <c r="M11" s="16">
        <f>M13/M12*100</f>
        <v>34.517927144204634</v>
      </c>
      <c r="N11" s="14">
        <v>3</v>
      </c>
      <c r="O11" s="16">
        <f>O13/O12*100</f>
        <v>33.326886018639904</v>
      </c>
      <c r="P11" s="14">
        <v>3</v>
      </c>
      <c r="Q11" s="16">
        <f>Q13/Q12*100</f>
        <v>34.552469756038739</v>
      </c>
      <c r="R11" s="14">
        <v>3</v>
      </c>
      <c r="S11" s="16">
        <f>S13/S12*100</f>
        <v>36.280415348896724</v>
      </c>
      <c r="T11" s="14">
        <v>2</v>
      </c>
      <c r="U11" s="16">
        <f>U13/U12*100</f>
        <v>27.997238740701953</v>
      </c>
      <c r="V11" s="14">
        <v>4</v>
      </c>
      <c r="W11" s="18">
        <f t="shared" si="0"/>
        <v>332.24342227573277</v>
      </c>
      <c r="X11" s="15">
        <f>D11+F11+H11+J11+L11+N11+P11+R11+T11+V11</f>
        <v>29</v>
      </c>
    </row>
    <row r="12" spans="1:24" ht="54" customHeight="1" x14ac:dyDescent="0.25">
      <c r="A12" s="33"/>
      <c r="B12" s="4" t="s">
        <v>40</v>
      </c>
      <c r="C12" s="18">
        <f>C6+C9</f>
        <v>72258.5</v>
      </c>
      <c r="D12" s="14" t="s">
        <v>2</v>
      </c>
      <c r="E12" s="18">
        <f>E6+E9</f>
        <v>75747.8</v>
      </c>
      <c r="F12" s="14" t="s">
        <v>2</v>
      </c>
      <c r="G12" s="18">
        <f>G6+G9</f>
        <v>76433.899999999994</v>
      </c>
      <c r="H12" s="14" t="s">
        <v>2</v>
      </c>
      <c r="I12" s="18">
        <f>I6+I9</f>
        <v>103684.5</v>
      </c>
      <c r="J12" s="14" t="s">
        <v>2</v>
      </c>
      <c r="K12" s="18">
        <f>K6+K9</f>
        <v>66031.8</v>
      </c>
      <c r="L12" s="14" t="s">
        <v>2</v>
      </c>
      <c r="M12" s="18">
        <f>M6+M9</f>
        <v>80891.299999999988</v>
      </c>
      <c r="N12" s="14" t="s">
        <v>2</v>
      </c>
      <c r="O12" s="18">
        <f>O6+O9</f>
        <v>27918.6</v>
      </c>
      <c r="P12" s="14" t="s">
        <v>2</v>
      </c>
      <c r="Q12" s="18">
        <f>Q6+Q9</f>
        <v>19904.800000000003</v>
      </c>
      <c r="R12" s="14" t="s">
        <v>2</v>
      </c>
      <c r="S12" s="18">
        <f>S6+S9</f>
        <v>21880.400000000001</v>
      </c>
      <c r="T12" s="14" t="s">
        <v>2</v>
      </c>
      <c r="U12" s="18">
        <f>U6+U9</f>
        <v>34187.300000000003</v>
      </c>
      <c r="V12" s="14" t="s">
        <v>2</v>
      </c>
      <c r="W12" s="18">
        <f t="shared" si="0"/>
        <v>578938.89999999991</v>
      </c>
      <c r="X12" s="14" t="s">
        <v>2</v>
      </c>
    </row>
    <row r="13" spans="1:24" ht="57" customHeight="1" x14ac:dyDescent="0.25">
      <c r="A13" s="33"/>
      <c r="B13" s="4" t="s">
        <v>42</v>
      </c>
      <c r="C13" s="18">
        <v>25348.6</v>
      </c>
      <c r="D13" s="14" t="s">
        <v>2</v>
      </c>
      <c r="E13" s="18">
        <v>22963.599999999999</v>
      </c>
      <c r="F13" s="14" t="s">
        <v>2</v>
      </c>
      <c r="G13" s="18">
        <v>24718.799999999999</v>
      </c>
      <c r="H13" s="14" t="s">
        <v>2</v>
      </c>
      <c r="I13" s="18">
        <v>35950.9</v>
      </c>
      <c r="J13" s="14" t="s">
        <v>2</v>
      </c>
      <c r="K13" s="18">
        <v>21895.3</v>
      </c>
      <c r="L13" s="14" t="s">
        <v>2</v>
      </c>
      <c r="M13" s="18">
        <v>27922</v>
      </c>
      <c r="N13" s="14" t="s">
        <v>2</v>
      </c>
      <c r="O13" s="18">
        <v>9304.4</v>
      </c>
      <c r="P13" s="14" t="s">
        <v>2</v>
      </c>
      <c r="Q13" s="18">
        <v>6877.6</v>
      </c>
      <c r="R13" s="14" t="s">
        <v>2</v>
      </c>
      <c r="S13" s="18">
        <v>7938.3</v>
      </c>
      <c r="T13" s="14" t="s">
        <v>2</v>
      </c>
      <c r="U13" s="18">
        <v>9571.5</v>
      </c>
      <c r="V13" s="14" t="s">
        <v>2</v>
      </c>
      <c r="W13" s="18">
        <f t="shared" si="0"/>
        <v>192491</v>
      </c>
      <c r="X13" s="14" t="s">
        <v>2</v>
      </c>
    </row>
    <row r="14" spans="1:24" ht="36" customHeight="1" x14ac:dyDescent="0.25">
      <c r="A14" s="33">
        <v>4</v>
      </c>
      <c r="B14" s="21" t="s">
        <v>41</v>
      </c>
      <c r="C14" s="18">
        <f>C15/C16*100</f>
        <v>3.6941776013414542</v>
      </c>
      <c r="D14" s="14">
        <v>4</v>
      </c>
      <c r="E14" s="18">
        <f>E15/E16*100</f>
        <v>3.6068879470316824</v>
      </c>
      <c r="F14" s="14">
        <v>4</v>
      </c>
      <c r="G14" s="18">
        <f>G15/G16*100</f>
        <v>4.8770039086840766</v>
      </c>
      <c r="H14" s="14">
        <v>4</v>
      </c>
      <c r="I14" s="18">
        <f>I15/I16*100</f>
        <v>3.5241726317849977</v>
      </c>
      <c r="J14" s="14">
        <v>4</v>
      </c>
      <c r="K14" s="18">
        <f>K15/K16*100</f>
        <v>7.1923682025130509</v>
      </c>
      <c r="L14" s="14">
        <v>3</v>
      </c>
      <c r="M14" s="18">
        <f>M15/M16*100</f>
        <v>3.5159965610594868</v>
      </c>
      <c r="N14" s="14">
        <v>4</v>
      </c>
      <c r="O14" s="18">
        <f>O15/O16*100</f>
        <v>4.188609920391916</v>
      </c>
      <c r="P14" s="14">
        <v>4</v>
      </c>
      <c r="Q14" s="18">
        <f>Q15/Q16*100</f>
        <v>6.2447907580779587</v>
      </c>
      <c r="R14" s="14">
        <v>3</v>
      </c>
      <c r="S14" s="18">
        <f>S15/S16*100</f>
        <v>8.5237990194975044</v>
      </c>
      <c r="T14" s="14">
        <v>3</v>
      </c>
      <c r="U14" s="18">
        <f>U15/U16*100</f>
        <v>35.296526890925996</v>
      </c>
      <c r="V14" s="14">
        <v>0</v>
      </c>
      <c r="W14" s="18">
        <f t="shared" si="0"/>
        <v>80.664333441308116</v>
      </c>
      <c r="X14" s="15">
        <f>D14+F14+H14+J14+L14+N14+P14+R14+T14+V14</f>
        <v>33</v>
      </c>
    </row>
    <row r="15" spans="1:24" ht="53.25" customHeight="1" x14ac:dyDescent="0.25">
      <c r="A15" s="33"/>
      <c r="B15" s="4" t="s">
        <v>43</v>
      </c>
      <c r="C15" s="18">
        <v>2925.7</v>
      </c>
      <c r="D15" s="14" t="s">
        <v>2</v>
      </c>
      <c r="E15" s="18">
        <v>3073</v>
      </c>
      <c r="F15" s="14" t="s">
        <v>2</v>
      </c>
      <c r="G15" s="18">
        <v>4132.5</v>
      </c>
      <c r="H15" s="14" t="s">
        <v>2</v>
      </c>
      <c r="I15" s="18">
        <v>3960.8</v>
      </c>
      <c r="J15" s="14" t="s">
        <v>2</v>
      </c>
      <c r="K15" s="18">
        <v>5170.5</v>
      </c>
      <c r="L15" s="14" t="s">
        <v>2</v>
      </c>
      <c r="M15" s="18">
        <v>3075.4</v>
      </c>
      <c r="N15" s="14" t="s">
        <v>2</v>
      </c>
      <c r="O15" s="18">
        <v>1299.5999999999999</v>
      </c>
      <c r="P15" s="14" t="s">
        <v>2</v>
      </c>
      <c r="Q15" s="18">
        <v>1288.7</v>
      </c>
      <c r="R15" s="14" t="s">
        <v>2</v>
      </c>
      <c r="S15" s="18">
        <v>1893.4</v>
      </c>
      <c r="T15" s="14" t="s">
        <v>2</v>
      </c>
      <c r="U15" s="18">
        <v>12409.8</v>
      </c>
      <c r="V15" s="14" t="s">
        <v>2</v>
      </c>
      <c r="W15" s="18">
        <f t="shared" si="0"/>
        <v>39229.4</v>
      </c>
      <c r="X15" s="14" t="s">
        <v>2</v>
      </c>
    </row>
    <row r="16" spans="1:24" ht="32.25" customHeight="1" x14ac:dyDescent="0.25">
      <c r="A16" s="33"/>
      <c r="B16" s="4" t="s">
        <v>44</v>
      </c>
      <c r="C16" s="18">
        <f>C7+C10</f>
        <v>79197.600000000006</v>
      </c>
      <c r="D16" s="14" t="s">
        <v>2</v>
      </c>
      <c r="E16" s="18">
        <f>E7+E10</f>
        <v>85198.1</v>
      </c>
      <c r="F16" s="14" t="s">
        <v>2</v>
      </c>
      <c r="G16" s="18">
        <f>G7+G10</f>
        <v>84734.399999999994</v>
      </c>
      <c r="H16" s="14" t="s">
        <v>2</v>
      </c>
      <c r="I16" s="18">
        <f>I7+I10</f>
        <v>112389.5</v>
      </c>
      <c r="J16" s="14" t="s">
        <v>2</v>
      </c>
      <c r="K16" s="18">
        <f>K7+K10</f>
        <v>71888.7</v>
      </c>
      <c r="L16" s="14" t="s">
        <v>2</v>
      </c>
      <c r="M16" s="18">
        <f>M7+M10</f>
        <v>87468.799999999988</v>
      </c>
      <c r="N16" s="14" t="s">
        <v>2</v>
      </c>
      <c r="O16" s="18">
        <f>O7+O10</f>
        <v>31027</v>
      </c>
      <c r="P16" s="14" t="s">
        <v>2</v>
      </c>
      <c r="Q16" s="18">
        <f>Q7+Q10</f>
        <v>20636.400000000001</v>
      </c>
      <c r="R16" s="14" t="s">
        <v>2</v>
      </c>
      <c r="S16" s="18">
        <f>S7+S10</f>
        <v>22213.1</v>
      </c>
      <c r="T16" s="14" t="s">
        <v>2</v>
      </c>
      <c r="U16" s="18">
        <f>U7+U10</f>
        <v>35158.700000000004</v>
      </c>
      <c r="V16" s="14" t="s">
        <v>2</v>
      </c>
      <c r="W16" s="18">
        <f t="shared" si="0"/>
        <v>629912.29999999993</v>
      </c>
      <c r="X16" s="14" t="s">
        <v>2</v>
      </c>
    </row>
    <row r="17" spans="1:24" ht="50.25" customHeight="1" x14ac:dyDescent="0.25">
      <c r="A17" s="33">
        <v>5</v>
      </c>
      <c r="B17" s="21" t="s">
        <v>45</v>
      </c>
      <c r="C17" s="18">
        <f>C18/C19*100</f>
        <v>2.999333313130701</v>
      </c>
      <c r="D17" s="14">
        <v>5</v>
      </c>
      <c r="E17" s="18">
        <f t="shared" ref="E17:U17" si="1">E18/E19*100</f>
        <v>5.3922564000840394</v>
      </c>
      <c r="F17" s="14">
        <v>0</v>
      </c>
      <c r="G17" s="18">
        <f t="shared" si="1"/>
        <v>3.6460988689363476</v>
      </c>
      <c r="H17" s="14">
        <v>5</v>
      </c>
      <c r="I17" s="18">
        <f t="shared" si="1"/>
        <v>2.0085506208320174</v>
      </c>
      <c r="J17" s="14">
        <v>5</v>
      </c>
      <c r="K17" s="18">
        <f t="shared" si="1"/>
        <v>2.7253240078065124</v>
      </c>
      <c r="L17" s="14">
        <v>5</v>
      </c>
      <c r="M17" s="18">
        <f t="shared" si="1"/>
        <v>1.3814068559303432</v>
      </c>
      <c r="N17" s="14">
        <v>5</v>
      </c>
      <c r="O17" s="18">
        <f t="shared" si="1"/>
        <v>4.7397428046540107</v>
      </c>
      <c r="P17" s="14">
        <v>5</v>
      </c>
      <c r="Q17" s="18">
        <f t="shared" si="1"/>
        <v>3.5451919908511176</v>
      </c>
      <c r="R17" s="14">
        <v>5</v>
      </c>
      <c r="S17" s="18">
        <f t="shared" si="1"/>
        <v>1.4982150172645874</v>
      </c>
      <c r="T17" s="14">
        <v>5</v>
      </c>
      <c r="U17" s="18">
        <f t="shared" si="1"/>
        <v>2.7626163652239697</v>
      </c>
      <c r="V17" s="14">
        <v>5</v>
      </c>
      <c r="W17" s="18">
        <f t="shared" si="0"/>
        <v>30.698736244713647</v>
      </c>
      <c r="X17" s="15">
        <f>D17+F17+H17+J17+L17+N17+P17+R17+T17+V17</f>
        <v>45</v>
      </c>
    </row>
    <row r="18" spans="1:24" ht="32.25" customHeight="1" x14ac:dyDescent="0.25">
      <c r="A18" s="33"/>
      <c r="B18" s="4" t="s">
        <v>46</v>
      </c>
      <c r="C18" s="18">
        <v>2375.4</v>
      </c>
      <c r="D18" s="14" t="s">
        <v>2</v>
      </c>
      <c r="E18" s="18">
        <v>4594.1000000000004</v>
      </c>
      <c r="F18" s="14" t="s">
        <v>2</v>
      </c>
      <c r="G18" s="18">
        <v>3089.5</v>
      </c>
      <c r="H18" s="14" t="s">
        <v>2</v>
      </c>
      <c r="I18" s="18">
        <v>2257.4</v>
      </c>
      <c r="J18" s="14" t="s">
        <v>2</v>
      </c>
      <c r="K18" s="18">
        <v>1959.2</v>
      </c>
      <c r="L18" s="14" t="s">
        <v>2</v>
      </c>
      <c r="M18" s="18">
        <v>1208.3</v>
      </c>
      <c r="N18" s="14" t="s">
        <v>2</v>
      </c>
      <c r="O18" s="18">
        <v>1470.6</v>
      </c>
      <c r="P18" s="14" t="s">
        <v>2</v>
      </c>
      <c r="Q18" s="18">
        <v>731.6</v>
      </c>
      <c r="R18" s="14" t="s">
        <v>2</v>
      </c>
      <c r="S18" s="18">
        <v>332.8</v>
      </c>
      <c r="T18" s="14" t="s">
        <v>2</v>
      </c>
      <c r="U18" s="18">
        <v>971.3</v>
      </c>
      <c r="V18" s="14" t="s">
        <v>2</v>
      </c>
      <c r="W18" s="18">
        <f t="shared" si="0"/>
        <v>18990.199999999997</v>
      </c>
      <c r="X18" s="14" t="s">
        <v>2</v>
      </c>
    </row>
    <row r="19" spans="1:24" ht="32.25" customHeight="1" x14ac:dyDescent="0.25">
      <c r="A19" s="33"/>
      <c r="B19" s="4" t="s">
        <v>47</v>
      </c>
      <c r="C19" s="18">
        <f>C16</f>
        <v>79197.600000000006</v>
      </c>
      <c r="D19" s="14" t="s">
        <v>2</v>
      </c>
      <c r="E19" s="18">
        <f>E16</f>
        <v>85198.1</v>
      </c>
      <c r="F19" s="14" t="s">
        <v>2</v>
      </c>
      <c r="G19" s="18">
        <f>G16</f>
        <v>84734.399999999994</v>
      </c>
      <c r="H19" s="14" t="s">
        <v>2</v>
      </c>
      <c r="I19" s="18">
        <f>I16</f>
        <v>112389.5</v>
      </c>
      <c r="J19" s="14" t="s">
        <v>2</v>
      </c>
      <c r="K19" s="18">
        <f>K16</f>
        <v>71888.7</v>
      </c>
      <c r="L19" s="14" t="s">
        <v>2</v>
      </c>
      <c r="M19" s="18">
        <f>M16</f>
        <v>87468.799999999988</v>
      </c>
      <c r="N19" s="14" t="s">
        <v>2</v>
      </c>
      <c r="O19" s="18">
        <f>O16</f>
        <v>31027</v>
      </c>
      <c r="P19" s="14" t="s">
        <v>2</v>
      </c>
      <c r="Q19" s="18">
        <f>Q16</f>
        <v>20636.400000000001</v>
      </c>
      <c r="R19" s="14" t="s">
        <v>2</v>
      </c>
      <c r="S19" s="18">
        <f>S16</f>
        <v>22213.1</v>
      </c>
      <c r="T19" s="14" t="s">
        <v>2</v>
      </c>
      <c r="U19" s="18">
        <f>U16</f>
        <v>35158.700000000004</v>
      </c>
      <c r="V19" s="14" t="s">
        <v>2</v>
      </c>
      <c r="W19" s="18">
        <f t="shared" si="0"/>
        <v>629912.29999999993</v>
      </c>
      <c r="X19" s="14" t="s">
        <v>2</v>
      </c>
    </row>
    <row r="20" spans="1:24" ht="42" customHeight="1" x14ac:dyDescent="0.25">
      <c r="A20" s="33">
        <v>6</v>
      </c>
      <c r="B20" s="20" t="s">
        <v>48</v>
      </c>
      <c r="C20" s="16">
        <f>C21/C25*100</f>
        <v>101.84643435980551</v>
      </c>
      <c r="D20" s="14">
        <v>0</v>
      </c>
      <c r="E20" s="16">
        <f>E21/E25*100</f>
        <v>99.143230016313211</v>
      </c>
      <c r="F20" s="14">
        <v>3</v>
      </c>
      <c r="G20" s="16">
        <f>G21/G25*100</f>
        <v>105.57991093518059</v>
      </c>
      <c r="H20" s="14">
        <v>0</v>
      </c>
      <c r="I20" s="16">
        <f>I21/I25*100</f>
        <v>77.221812596006146</v>
      </c>
      <c r="J20" s="14">
        <v>5</v>
      </c>
      <c r="K20" s="16">
        <f>K21/K25*100</f>
        <v>90.881177123820095</v>
      </c>
      <c r="L20" s="14">
        <v>5</v>
      </c>
      <c r="M20" s="16">
        <f>M21/M25*100</f>
        <v>99.216686437327013</v>
      </c>
      <c r="N20" s="14">
        <v>3</v>
      </c>
      <c r="O20" s="16">
        <f>O21/O25*100</f>
        <v>108.03383458646616</v>
      </c>
      <c r="P20" s="14">
        <v>0</v>
      </c>
      <c r="Q20" s="16">
        <f>Q21/Q25*100</f>
        <v>92.860406091370564</v>
      </c>
      <c r="R20" s="14">
        <v>5</v>
      </c>
      <c r="S20" s="16">
        <f>S21/S25*100</f>
        <v>75.299670691547746</v>
      </c>
      <c r="T20" s="14">
        <v>5</v>
      </c>
      <c r="U20" s="16">
        <f>U21/U25*100</f>
        <v>76.669985775248932</v>
      </c>
      <c r="V20" s="14">
        <v>5</v>
      </c>
      <c r="W20" s="16">
        <f>W21/W25/4*100</f>
        <v>23.134359805510535</v>
      </c>
      <c r="X20" s="15">
        <f>D20+F20+H20+J20+L20+N20+P20+R20+T20+V20</f>
        <v>31</v>
      </c>
    </row>
    <row r="21" spans="1:24" ht="39.75" customHeight="1" x14ac:dyDescent="0.25">
      <c r="A21" s="33"/>
      <c r="B21" s="4" t="s">
        <v>76</v>
      </c>
      <c r="C21" s="18">
        <f>C22+C23+C24</f>
        <v>2513.5700000000002</v>
      </c>
      <c r="D21" s="14" t="s">
        <v>2</v>
      </c>
      <c r="E21" s="18">
        <f>E22+E23+E24</f>
        <v>3038.74</v>
      </c>
      <c r="F21" s="14" t="s">
        <v>2</v>
      </c>
      <c r="G21" s="18">
        <f>G22+G23+G24</f>
        <v>2133.77</v>
      </c>
      <c r="H21" s="14" t="s">
        <v>2</v>
      </c>
      <c r="I21" s="18">
        <v>2513.5700000000002</v>
      </c>
      <c r="J21" s="14" t="s">
        <v>2</v>
      </c>
      <c r="K21" s="18">
        <f>K22+K23+K24</f>
        <v>1636.77</v>
      </c>
      <c r="L21" s="14" t="s">
        <v>2</v>
      </c>
      <c r="M21" s="18">
        <f>M22+M23+M24</f>
        <v>2509.19</v>
      </c>
      <c r="N21" s="14" t="s">
        <v>2</v>
      </c>
      <c r="O21" s="18">
        <f>O22+O23+O24</f>
        <v>287.37</v>
      </c>
      <c r="P21" s="14" t="s">
        <v>2</v>
      </c>
      <c r="Q21" s="18">
        <f>Q22+Q23+Q24</f>
        <v>731.74</v>
      </c>
      <c r="R21" s="14" t="s">
        <v>2</v>
      </c>
      <c r="S21" s="18">
        <f>S22+S23+S24</f>
        <v>685.98</v>
      </c>
      <c r="T21" s="14" t="s">
        <v>2</v>
      </c>
      <c r="U21" s="18">
        <f>U22+U23+U24</f>
        <v>1077.98</v>
      </c>
      <c r="V21" s="14" t="s">
        <v>2</v>
      </c>
      <c r="W21" s="18">
        <f t="shared" si="0"/>
        <v>17128.68</v>
      </c>
      <c r="X21" s="14" t="s">
        <v>2</v>
      </c>
    </row>
    <row r="22" spans="1:24" ht="13.5" customHeight="1" x14ac:dyDescent="0.25">
      <c r="A22" s="33"/>
      <c r="B22" s="4" t="s">
        <v>11</v>
      </c>
      <c r="C22" s="18">
        <v>572.08000000000004</v>
      </c>
      <c r="D22" s="14" t="s">
        <v>2</v>
      </c>
      <c r="E22" s="18">
        <v>89.24</v>
      </c>
      <c r="F22" s="14" t="s">
        <v>2</v>
      </c>
      <c r="G22" s="18">
        <v>484.26</v>
      </c>
      <c r="H22" s="14" t="s">
        <v>2</v>
      </c>
      <c r="I22" s="18">
        <v>503.4</v>
      </c>
      <c r="J22" s="14" t="s">
        <v>2</v>
      </c>
      <c r="K22" s="18">
        <v>692.8</v>
      </c>
      <c r="L22" s="14" t="s">
        <v>2</v>
      </c>
      <c r="M22" s="18">
        <v>92.49</v>
      </c>
      <c r="N22" s="14" t="s">
        <v>2</v>
      </c>
      <c r="O22" s="18">
        <v>46.57</v>
      </c>
      <c r="P22" s="14" t="s">
        <v>2</v>
      </c>
      <c r="Q22" s="18">
        <v>19.079999999999998</v>
      </c>
      <c r="R22" s="14" t="s">
        <v>2</v>
      </c>
      <c r="S22" s="18">
        <v>25.12</v>
      </c>
      <c r="T22" s="14" t="s">
        <v>2</v>
      </c>
      <c r="U22" s="18">
        <v>543.63</v>
      </c>
      <c r="V22" s="14" t="s">
        <v>2</v>
      </c>
      <c r="W22" s="18">
        <f t="shared" si="0"/>
        <v>3068.6699999999996</v>
      </c>
      <c r="X22" s="14" t="s">
        <v>2</v>
      </c>
    </row>
    <row r="23" spans="1:24" ht="15" customHeight="1" x14ac:dyDescent="0.25">
      <c r="A23" s="33"/>
      <c r="B23" s="4" t="s">
        <v>12</v>
      </c>
      <c r="C23" s="18">
        <v>1003.59</v>
      </c>
      <c r="D23" s="14" t="s">
        <v>2</v>
      </c>
      <c r="E23" s="18">
        <v>1267.52</v>
      </c>
      <c r="F23" s="14" t="s">
        <v>2</v>
      </c>
      <c r="G23" s="18">
        <v>665.91</v>
      </c>
      <c r="H23" s="14" t="s">
        <v>2</v>
      </c>
      <c r="I23" s="18">
        <v>891.65</v>
      </c>
      <c r="J23" s="14" t="s">
        <v>2</v>
      </c>
      <c r="K23" s="18">
        <v>0</v>
      </c>
      <c r="L23" s="14" t="s">
        <v>2</v>
      </c>
      <c r="M23" s="18">
        <v>887.7</v>
      </c>
      <c r="N23" s="14" t="s">
        <v>2</v>
      </c>
      <c r="O23" s="18">
        <v>0</v>
      </c>
      <c r="P23" s="14" t="s">
        <v>2</v>
      </c>
      <c r="Q23" s="18">
        <v>291.08999999999997</v>
      </c>
      <c r="R23" s="14" t="s">
        <v>2</v>
      </c>
      <c r="S23" s="18">
        <v>232.86</v>
      </c>
      <c r="T23" s="14" t="s">
        <v>2</v>
      </c>
      <c r="U23" s="18">
        <v>310.33999999999997</v>
      </c>
      <c r="V23" s="14" t="s">
        <v>2</v>
      </c>
      <c r="W23" s="18">
        <f t="shared" si="0"/>
        <v>5550.66</v>
      </c>
      <c r="X23" s="14" t="s">
        <v>2</v>
      </c>
    </row>
    <row r="24" spans="1:24" ht="14.25" customHeight="1" x14ac:dyDescent="0.25">
      <c r="A24" s="33"/>
      <c r="B24" s="23" t="s">
        <v>13</v>
      </c>
      <c r="C24" s="18">
        <v>937.9</v>
      </c>
      <c r="D24" s="14" t="s">
        <v>2</v>
      </c>
      <c r="E24" s="18">
        <v>1681.98</v>
      </c>
      <c r="F24" s="14" t="s">
        <v>2</v>
      </c>
      <c r="G24" s="18">
        <v>983.6</v>
      </c>
      <c r="H24" s="14" t="s">
        <v>2</v>
      </c>
      <c r="I24" s="18">
        <v>1683</v>
      </c>
      <c r="J24" s="14" t="s">
        <v>2</v>
      </c>
      <c r="K24" s="18">
        <v>943.97</v>
      </c>
      <c r="L24" s="14" t="s">
        <v>2</v>
      </c>
      <c r="M24" s="18">
        <v>1529</v>
      </c>
      <c r="N24" s="14" t="s">
        <v>2</v>
      </c>
      <c r="O24" s="18">
        <v>240.8</v>
      </c>
      <c r="P24" s="14" t="s">
        <v>2</v>
      </c>
      <c r="Q24" s="18">
        <v>421.57</v>
      </c>
      <c r="R24" s="14" t="s">
        <v>2</v>
      </c>
      <c r="S24" s="18">
        <v>428</v>
      </c>
      <c r="T24" s="14" t="s">
        <v>2</v>
      </c>
      <c r="U24" s="18">
        <v>224.01</v>
      </c>
      <c r="V24" s="14" t="s">
        <v>2</v>
      </c>
      <c r="W24" s="18">
        <f t="shared" si="0"/>
        <v>9073.83</v>
      </c>
      <c r="X24" s="14" t="s">
        <v>2</v>
      </c>
    </row>
    <row r="25" spans="1:24" ht="51" x14ac:dyDescent="0.25">
      <c r="A25" s="33"/>
      <c r="B25" s="4" t="s">
        <v>77</v>
      </c>
      <c r="C25" s="18">
        <f>C26+C27+C28</f>
        <v>2468</v>
      </c>
      <c r="D25" s="14" t="s">
        <v>2</v>
      </c>
      <c r="E25" s="18">
        <f>E26+E27+E28</f>
        <v>3065</v>
      </c>
      <c r="F25" s="14" t="s">
        <v>2</v>
      </c>
      <c r="G25" s="18">
        <f>G26+G27+G28</f>
        <v>2021</v>
      </c>
      <c r="H25" s="14" t="s">
        <v>2</v>
      </c>
      <c r="I25" s="18">
        <f>I26+I27+I28</f>
        <v>3255</v>
      </c>
      <c r="J25" s="14" t="s">
        <v>2</v>
      </c>
      <c r="K25" s="18">
        <f>K26+K27+K28</f>
        <v>1801</v>
      </c>
      <c r="L25" s="14" t="s">
        <v>2</v>
      </c>
      <c r="M25" s="18">
        <f>M26+M27+M28</f>
        <v>2529</v>
      </c>
      <c r="N25" s="14" t="s">
        <v>2</v>
      </c>
      <c r="O25" s="18">
        <f>O26+O27+O28</f>
        <v>266</v>
      </c>
      <c r="P25" s="14" t="s">
        <v>2</v>
      </c>
      <c r="Q25" s="18">
        <f>Q26+Q27+Q28</f>
        <v>788</v>
      </c>
      <c r="R25" s="14" t="s">
        <v>2</v>
      </c>
      <c r="S25" s="18">
        <f>S26+S27+S28</f>
        <v>911</v>
      </c>
      <c r="T25" s="14" t="s">
        <v>2</v>
      </c>
      <c r="U25" s="18">
        <f>U26+U27+U28</f>
        <v>1406</v>
      </c>
      <c r="V25" s="14" t="s">
        <v>2</v>
      </c>
      <c r="W25" s="18">
        <f t="shared" ref="W25:W28" si="2">C25+E25+G25+I25+K25+M25+O25+Q25+S25+U25</f>
        <v>18510</v>
      </c>
      <c r="X25" s="14" t="s">
        <v>2</v>
      </c>
    </row>
    <row r="26" spans="1:24" ht="15.75" x14ac:dyDescent="0.25">
      <c r="A26" s="33"/>
      <c r="B26" s="4" t="s">
        <v>11</v>
      </c>
      <c r="C26" s="18">
        <v>581</v>
      </c>
      <c r="D26" s="14" t="s">
        <v>2</v>
      </c>
      <c r="E26" s="18">
        <v>89</v>
      </c>
      <c r="F26" s="14" t="s">
        <v>2</v>
      </c>
      <c r="G26" s="18">
        <v>523</v>
      </c>
      <c r="H26" s="14" t="s">
        <v>2</v>
      </c>
      <c r="I26" s="18">
        <v>534</v>
      </c>
      <c r="J26" s="14" t="s">
        <v>2</v>
      </c>
      <c r="K26" s="18">
        <v>652</v>
      </c>
      <c r="L26" s="14" t="s">
        <v>2</v>
      </c>
      <c r="M26" s="18">
        <v>93</v>
      </c>
      <c r="N26" s="14" t="s">
        <v>2</v>
      </c>
      <c r="O26" s="18">
        <v>37</v>
      </c>
      <c r="P26" s="14" t="s">
        <v>2</v>
      </c>
      <c r="Q26" s="18">
        <v>19</v>
      </c>
      <c r="R26" s="14" t="s">
        <v>2</v>
      </c>
      <c r="S26" s="18">
        <v>25</v>
      </c>
      <c r="T26" s="14" t="s">
        <v>2</v>
      </c>
      <c r="U26" s="18">
        <v>707</v>
      </c>
      <c r="V26" s="14" t="s">
        <v>2</v>
      </c>
      <c r="W26" s="18">
        <f t="shared" si="2"/>
        <v>3260</v>
      </c>
      <c r="X26" s="14" t="s">
        <v>2</v>
      </c>
    </row>
    <row r="27" spans="1:24" ht="15.75" x14ac:dyDescent="0.25">
      <c r="A27" s="33"/>
      <c r="B27" s="4" t="s">
        <v>12</v>
      </c>
      <c r="C27" s="18">
        <v>871</v>
      </c>
      <c r="D27" s="14" t="s">
        <v>2</v>
      </c>
      <c r="E27" s="18">
        <v>1392</v>
      </c>
      <c r="F27" s="14" t="s">
        <v>2</v>
      </c>
      <c r="G27" s="18">
        <v>642</v>
      </c>
      <c r="H27" s="14" t="s">
        <v>2</v>
      </c>
      <c r="I27" s="18">
        <v>1040</v>
      </c>
      <c r="J27" s="14" t="s">
        <v>2</v>
      </c>
      <c r="K27" s="18">
        <v>0</v>
      </c>
      <c r="L27" s="14" t="s">
        <v>2</v>
      </c>
      <c r="M27" s="18">
        <v>896</v>
      </c>
      <c r="N27" s="14" t="s">
        <v>2</v>
      </c>
      <c r="O27" s="18">
        <v>0</v>
      </c>
      <c r="P27" s="14" t="s">
        <v>2</v>
      </c>
      <c r="Q27" s="18">
        <v>310</v>
      </c>
      <c r="R27" s="14" t="s">
        <v>2</v>
      </c>
      <c r="S27" s="18">
        <v>252</v>
      </c>
      <c r="T27" s="14" t="s">
        <v>2</v>
      </c>
      <c r="U27" s="18">
        <v>349</v>
      </c>
      <c r="V27" s="14" t="s">
        <v>2</v>
      </c>
      <c r="W27" s="18">
        <f t="shared" si="2"/>
        <v>5752</v>
      </c>
      <c r="X27" s="14" t="s">
        <v>2</v>
      </c>
    </row>
    <row r="28" spans="1:24" ht="15.75" x14ac:dyDescent="0.25">
      <c r="A28" s="33"/>
      <c r="B28" s="4" t="s">
        <v>13</v>
      </c>
      <c r="C28" s="18">
        <v>1016</v>
      </c>
      <c r="D28" s="14" t="s">
        <v>2</v>
      </c>
      <c r="E28" s="18">
        <v>1584</v>
      </c>
      <c r="F28" s="14" t="s">
        <v>2</v>
      </c>
      <c r="G28" s="18">
        <v>856</v>
      </c>
      <c r="H28" s="14" t="s">
        <v>2</v>
      </c>
      <c r="I28" s="18">
        <v>1681</v>
      </c>
      <c r="J28" s="14" t="s">
        <v>2</v>
      </c>
      <c r="K28" s="18">
        <v>1149</v>
      </c>
      <c r="L28" s="14" t="s">
        <v>2</v>
      </c>
      <c r="M28" s="18">
        <v>1540</v>
      </c>
      <c r="N28" s="14" t="s">
        <v>2</v>
      </c>
      <c r="O28" s="18">
        <v>229</v>
      </c>
      <c r="P28" s="14" t="s">
        <v>2</v>
      </c>
      <c r="Q28" s="18">
        <v>459</v>
      </c>
      <c r="R28" s="14" t="s">
        <v>2</v>
      </c>
      <c r="S28" s="18">
        <v>634</v>
      </c>
      <c r="T28" s="14" t="s">
        <v>2</v>
      </c>
      <c r="U28" s="18">
        <v>350</v>
      </c>
      <c r="V28" s="14" t="s">
        <v>2</v>
      </c>
      <c r="W28" s="18">
        <f t="shared" si="2"/>
        <v>9498</v>
      </c>
      <c r="X28" s="14" t="s">
        <v>2</v>
      </c>
    </row>
    <row r="29" spans="1:24" ht="25.5" x14ac:dyDescent="0.25">
      <c r="A29" s="33"/>
      <c r="B29" s="4" t="s">
        <v>15</v>
      </c>
      <c r="C29" s="14" t="s">
        <v>2</v>
      </c>
      <c r="D29" s="14" t="s">
        <v>2</v>
      </c>
      <c r="E29" s="14" t="s">
        <v>2</v>
      </c>
      <c r="F29" s="14" t="s">
        <v>2</v>
      </c>
      <c r="G29" s="14" t="s">
        <v>2</v>
      </c>
      <c r="H29" s="14" t="s">
        <v>2</v>
      </c>
      <c r="I29" s="14" t="s">
        <v>2</v>
      </c>
      <c r="J29" s="14" t="s">
        <v>2</v>
      </c>
      <c r="K29" s="14" t="s">
        <v>2</v>
      </c>
      <c r="L29" s="14" t="s">
        <v>2</v>
      </c>
      <c r="M29" s="14" t="s">
        <v>2</v>
      </c>
      <c r="N29" s="14" t="s">
        <v>2</v>
      </c>
      <c r="O29" s="14" t="s">
        <v>2</v>
      </c>
      <c r="P29" s="14" t="s">
        <v>2</v>
      </c>
      <c r="Q29" s="14" t="s">
        <v>2</v>
      </c>
      <c r="R29" s="14" t="s">
        <v>2</v>
      </c>
      <c r="S29" s="14" t="s">
        <v>2</v>
      </c>
      <c r="T29" s="14" t="s">
        <v>2</v>
      </c>
      <c r="U29" s="14" t="s">
        <v>2</v>
      </c>
      <c r="V29" s="14" t="s">
        <v>2</v>
      </c>
      <c r="W29" s="18" t="s">
        <v>2</v>
      </c>
      <c r="X29" s="14" t="s">
        <v>2</v>
      </c>
    </row>
    <row r="30" spans="1:24" ht="21.75" customHeight="1" x14ac:dyDescent="0.25">
      <c r="A30" s="33"/>
      <c r="B30" s="4" t="s">
        <v>14</v>
      </c>
      <c r="C30" s="14" t="s">
        <v>2</v>
      </c>
      <c r="D30" s="14" t="s">
        <v>2</v>
      </c>
      <c r="E30" s="14" t="s">
        <v>2</v>
      </c>
      <c r="F30" s="14" t="s">
        <v>2</v>
      </c>
      <c r="G30" s="14" t="s">
        <v>2</v>
      </c>
      <c r="H30" s="14" t="s">
        <v>2</v>
      </c>
      <c r="I30" s="14" t="s">
        <v>2</v>
      </c>
      <c r="J30" s="14" t="s">
        <v>2</v>
      </c>
      <c r="K30" s="14" t="s">
        <v>2</v>
      </c>
      <c r="L30" s="14" t="s">
        <v>2</v>
      </c>
      <c r="M30" s="14" t="s">
        <v>2</v>
      </c>
      <c r="N30" s="14" t="s">
        <v>2</v>
      </c>
      <c r="O30" s="14" t="s">
        <v>2</v>
      </c>
      <c r="P30" s="14" t="s">
        <v>2</v>
      </c>
      <c r="Q30" s="14" t="s">
        <v>2</v>
      </c>
      <c r="R30" s="14" t="s">
        <v>2</v>
      </c>
      <c r="S30" s="14" t="s">
        <v>2</v>
      </c>
      <c r="T30" s="14" t="s">
        <v>2</v>
      </c>
      <c r="U30" s="14" t="s">
        <v>2</v>
      </c>
      <c r="V30" s="14" t="s">
        <v>2</v>
      </c>
      <c r="W30" s="18" t="s">
        <v>2</v>
      </c>
      <c r="X30" s="14" t="s">
        <v>2</v>
      </c>
    </row>
    <row r="31" spans="1:24" ht="93.75" customHeight="1" x14ac:dyDescent="0.25">
      <c r="A31" s="33">
        <v>7</v>
      </c>
      <c r="B31" s="20" t="s">
        <v>49</v>
      </c>
      <c r="C31" s="16">
        <f>C33/C32*100</f>
        <v>100</v>
      </c>
      <c r="D31" s="14">
        <v>5</v>
      </c>
      <c r="E31" s="16">
        <f t="shared" ref="E31:U31" si="3">E33/E32*100</f>
        <v>100</v>
      </c>
      <c r="F31" s="14">
        <v>5</v>
      </c>
      <c r="G31" s="16">
        <f t="shared" si="3"/>
        <v>100</v>
      </c>
      <c r="H31" s="14">
        <v>5</v>
      </c>
      <c r="I31" s="16">
        <f t="shared" si="3"/>
        <v>97.045179507866067</v>
      </c>
      <c r="J31" s="14">
        <v>5</v>
      </c>
      <c r="K31" s="16">
        <f t="shared" si="3"/>
        <v>100</v>
      </c>
      <c r="L31" s="14">
        <v>5</v>
      </c>
      <c r="M31" s="16">
        <f t="shared" si="3"/>
        <v>100</v>
      </c>
      <c r="N31" s="14">
        <v>5</v>
      </c>
      <c r="O31" s="16">
        <f t="shared" si="3"/>
        <v>100</v>
      </c>
      <c r="P31" s="14">
        <v>5</v>
      </c>
      <c r="Q31" s="16">
        <f t="shared" si="3"/>
        <v>100</v>
      </c>
      <c r="R31" s="14">
        <v>5</v>
      </c>
      <c r="S31" s="16">
        <f t="shared" si="3"/>
        <v>100</v>
      </c>
      <c r="T31" s="14">
        <v>5</v>
      </c>
      <c r="U31" s="16">
        <f t="shared" si="3"/>
        <v>99.415077989601372</v>
      </c>
      <c r="V31" s="14">
        <v>5</v>
      </c>
      <c r="W31" s="16">
        <f>W33/W32*100</f>
        <v>99.487078250871008</v>
      </c>
      <c r="X31" s="15">
        <f>D31+F31+H31+J31+L31+N31+P31+R31+T31+V31</f>
        <v>50</v>
      </c>
    </row>
    <row r="32" spans="1:24" ht="63.75" x14ac:dyDescent="0.25">
      <c r="A32" s="33"/>
      <c r="B32" s="23" t="s">
        <v>50</v>
      </c>
      <c r="C32" s="18">
        <v>802.8</v>
      </c>
      <c r="D32" s="14" t="s">
        <v>2</v>
      </c>
      <c r="E32" s="18">
        <v>991.1</v>
      </c>
      <c r="F32" s="14" t="s">
        <v>2</v>
      </c>
      <c r="G32" s="18">
        <v>909.7</v>
      </c>
      <c r="H32" s="14" t="s">
        <v>2</v>
      </c>
      <c r="I32" s="18">
        <v>991.6</v>
      </c>
      <c r="J32" s="14" t="s">
        <v>2</v>
      </c>
      <c r="K32" s="18">
        <v>988.8</v>
      </c>
      <c r="L32" s="14" t="s">
        <v>2</v>
      </c>
      <c r="M32" s="18">
        <v>2454.6999999999998</v>
      </c>
      <c r="N32" s="14" t="s">
        <v>2</v>
      </c>
      <c r="O32" s="18">
        <v>275.8</v>
      </c>
      <c r="P32" s="14" t="s">
        <v>2</v>
      </c>
      <c r="Q32" s="18">
        <v>525.5</v>
      </c>
      <c r="R32" s="14" t="s">
        <v>2</v>
      </c>
      <c r="S32" s="18">
        <v>623.4</v>
      </c>
      <c r="T32" s="14" t="s">
        <v>2</v>
      </c>
      <c r="U32" s="18">
        <v>20310.400000000001</v>
      </c>
      <c r="V32" s="14" t="s">
        <v>2</v>
      </c>
      <c r="W32" s="18">
        <f t="shared" si="0"/>
        <v>28873.800000000003</v>
      </c>
      <c r="X32" s="14" t="s">
        <v>2</v>
      </c>
    </row>
    <row r="33" spans="1:24" ht="63.75" x14ac:dyDescent="0.25">
      <c r="A33" s="33"/>
      <c r="B33" s="4" t="s">
        <v>51</v>
      </c>
      <c r="C33" s="18">
        <v>802.8</v>
      </c>
      <c r="D33" s="14" t="s">
        <v>2</v>
      </c>
      <c r="E33" s="18">
        <v>991.1</v>
      </c>
      <c r="F33" s="14" t="s">
        <v>2</v>
      </c>
      <c r="G33" s="18">
        <v>909.7</v>
      </c>
      <c r="H33" s="14" t="s">
        <v>2</v>
      </c>
      <c r="I33" s="18">
        <v>962.3</v>
      </c>
      <c r="J33" s="14" t="s">
        <v>2</v>
      </c>
      <c r="K33" s="18">
        <v>988.8</v>
      </c>
      <c r="L33" s="14" t="s">
        <v>2</v>
      </c>
      <c r="M33" s="18">
        <v>2454.6999999999998</v>
      </c>
      <c r="N33" s="14" t="s">
        <v>2</v>
      </c>
      <c r="O33" s="18">
        <v>275.8</v>
      </c>
      <c r="P33" s="14" t="s">
        <v>2</v>
      </c>
      <c r="Q33" s="18">
        <v>525.5</v>
      </c>
      <c r="R33" s="14" t="s">
        <v>2</v>
      </c>
      <c r="S33" s="18">
        <v>623.4</v>
      </c>
      <c r="T33" s="14" t="s">
        <v>2</v>
      </c>
      <c r="U33" s="18">
        <v>20191.599999999999</v>
      </c>
      <c r="V33" s="14" t="s">
        <v>2</v>
      </c>
      <c r="W33" s="18">
        <f t="shared" si="0"/>
        <v>28725.699999999997</v>
      </c>
      <c r="X33" s="14" t="s">
        <v>2</v>
      </c>
    </row>
    <row r="34" spans="1:24" ht="42.75" customHeight="1" x14ac:dyDescent="0.25">
      <c r="A34" s="33">
        <v>8</v>
      </c>
      <c r="B34" s="20" t="s">
        <v>52</v>
      </c>
      <c r="C34" s="14">
        <v>0</v>
      </c>
      <c r="D34" s="14">
        <v>5</v>
      </c>
      <c r="E34" s="14">
        <v>0</v>
      </c>
      <c r="F34" s="14">
        <v>5</v>
      </c>
      <c r="G34" s="14">
        <v>0</v>
      </c>
      <c r="H34" s="14">
        <v>5</v>
      </c>
      <c r="I34" s="14">
        <v>0</v>
      </c>
      <c r="J34" s="14">
        <v>5</v>
      </c>
      <c r="K34" s="14">
        <v>0</v>
      </c>
      <c r="L34" s="14">
        <v>5</v>
      </c>
      <c r="M34" s="14">
        <v>0</v>
      </c>
      <c r="N34" s="14">
        <v>5</v>
      </c>
      <c r="O34" s="14">
        <v>0</v>
      </c>
      <c r="P34" s="14">
        <v>5</v>
      </c>
      <c r="Q34" s="14">
        <v>0</v>
      </c>
      <c r="R34" s="14">
        <v>5</v>
      </c>
      <c r="S34" s="14">
        <v>0</v>
      </c>
      <c r="T34" s="14">
        <v>5</v>
      </c>
      <c r="U34" s="14">
        <v>0</v>
      </c>
      <c r="V34" s="14">
        <v>5</v>
      </c>
      <c r="W34" s="18">
        <f t="shared" si="0"/>
        <v>0</v>
      </c>
      <c r="X34" s="15">
        <f>D34+F34+H34+J34+L34+N34+P34+R34+T34+V34</f>
        <v>50</v>
      </c>
    </row>
    <row r="35" spans="1:24" ht="63.75" x14ac:dyDescent="0.25">
      <c r="A35" s="33"/>
      <c r="B35" s="4" t="s">
        <v>53</v>
      </c>
      <c r="C35" s="14">
        <v>0</v>
      </c>
      <c r="D35" s="14" t="s">
        <v>2</v>
      </c>
      <c r="E35" s="14">
        <v>0</v>
      </c>
      <c r="F35" s="14" t="s">
        <v>2</v>
      </c>
      <c r="G35" s="14">
        <v>0</v>
      </c>
      <c r="H35" s="14" t="s">
        <v>2</v>
      </c>
      <c r="I35" s="14">
        <v>0</v>
      </c>
      <c r="J35" s="14" t="s">
        <v>2</v>
      </c>
      <c r="K35" s="14">
        <v>0</v>
      </c>
      <c r="L35" s="14" t="s">
        <v>2</v>
      </c>
      <c r="M35" s="14">
        <v>0</v>
      </c>
      <c r="N35" s="14" t="s">
        <v>2</v>
      </c>
      <c r="O35" s="14">
        <v>0</v>
      </c>
      <c r="P35" s="14" t="s">
        <v>2</v>
      </c>
      <c r="Q35" s="14">
        <v>0</v>
      </c>
      <c r="R35" s="14" t="s">
        <v>2</v>
      </c>
      <c r="S35" s="14">
        <v>0</v>
      </c>
      <c r="T35" s="14" t="s">
        <v>2</v>
      </c>
      <c r="U35" s="14">
        <v>0</v>
      </c>
      <c r="V35" s="14" t="s">
        <v>2</v>
      </c>
      <c r="W35" s="18">
        <f t="shared" si="0"/>
        <v>0</v>
      </c>
      <c r="X35" s="14" t="s">
        <v>2</v>
      </c>
    </row>
    <row r="36" spans="1:24" ht="39" x14ac:dyDescent="0.25">
      <c r="A36" s="33">
        <v>9</v>
      </c>
      <c r="B36" s="20" t="s">
        <v>16</v>
      </c>
      <c r="C36" s="14">
        <v>0</v>
      </c>
      <c r="D36" s="14">
        <v>5</v>
      </c>
      <c r="E36" s="14">
        <v>0</v>
      </c>
      <c r="F36" s="14">
        <v>5</v>
      </c>
      <c r="G36" s="14">
        <v>0</v>
      </c>
      <c r="H36" s="14">
        <v>5</v>
      </c>
      <c r="I36" s="14">
        <v>0</v>
      </c>
      <c r="J36" s="14">
        <v>5</v>
      </c>
      <c r="K36" s="14">
        <v>0</v>
      </c>
      <c r="L36" s="14">
        <v>5</v>
      </c>
      <c r="M36" s="14">
        <v>0</v>
      </c>
      <c r="N36" s="14">
        <v>5</v>
      </c>
      <c r="O36" s="14">
        <v>0</v>
      </c>
      <c r="P36" s="14">
        <v>5</v>
      </c>
      <c r="Q36" s="14">
        <v>0</v>
      </c>
      <c r="R36" s="14">
        <v>5</v>
      </c>
      <c r="S36" s="14">
        <v>0</v>
      </c>
      <c r="T36" s="14">
        <v>5</v>
      </c>
      <c r="U36" s="14">
        <v>0</v>
      </c>
      <c r="V36" s="14">
        <v>5</v>
      </c>
      <c r="W36" s="18">
        <f t="shared" si="0"/>
        <v>0</v>
      </c>
      <c r="X36" s="15">
        <f>D36+F36+H36+J36+L36+N36+P36+R36+T36+V36</f>
        <v>50</v>
      </c>
    </row>
    <row r="37" spans="1:24" ht="63.75" x14ac:dyDescent="0.25">
      <c r="A37" s="33"/>
      <c r="B37" s="4" t="s">
        <v>54</v>
      </c>
      <c r="C37" s="14">
        <v>0</v>
      </c>
      <c r="D37" s="14" t="s">
        <v>2</v>
      </c>
      <c r="E37" s="14">
        <v>0</v>
      </c>
      <c r="F37" s="14" t="s">
        <v>2</v>
      </c>
      <c r="G37" s="14">
        <v>0</v>
      </c>
      <c r="H37" s="14" t="s">
        <v>2</v>
      </c>
      <c r="I37" s="14">
        <v>0</v>
      </c>
      <c r="J37" s="14" t="s">
        <v>2</v>
      </c>
      <c r="K37" s="14">
        <v>0</v>
      </c>
      <c r="L37" s="14" t="s">
        <v>2</v>
      </c>
      <c r="M37" s="14">
        <v>0</v>
      </c>
      <c r="N37" s="14" t="s">
        <v>2</v>
      </c>
      <c r="O37" s="14">
        <v>0</v>
      </c>
      <c r="P37" s="14" t="s">
        <v>2</v>
      </c>
      <c r="Q37" s="14">
        <v>0</v>
      </c>
      <c r="R37" s="14" t="s">
        <v>2</v>
      </c>
      <c r="S37" s="14">
        <v>0</v>
      </c>
      <c r="T37" s="14" t="s">
        <v>2</v>
      </c>
      <c r="U37" s="14">
        <v>0</v>
      </c>
      <c r="V37" s="14" t="s">
        <v>2</v>
      </c>
      <c r="W37" s="18">
        <f t="shared" si="0"/>
        <v>0</v>
      </c>
      <c r="X37" s="14" t="s">
        <v>2</v>
      </c>
    </row>
    <row r="38" spans="1:24" ht="51.75" x14ac:dyDescent="0.25">
      <c r="A38" s="33">
        <v>10</v>
      </c>
      <c r="B38" s="20" t="s">
        <v>55</v>
      </c>
      <c r="C38" s="22">
        <v>0</v>
      </c>
      <c r="D38" s="14">
        <v>5</v>
      </c>
      <c r="E38" s="22">
        <f>E39/E40*100</f>
        <v>0</v>
      </c>
      <c r="F38" s="14">
        <v>5</v>
      </c>
      <c r="G38" s="22">
        <f>G39/G40*100</f>
        <v>0</v>
      </c>
      <c r="H38" s="14">
        <v>5</v>
      </c>
      <c r="I38" s="22">
        <f>I39/I40*100</f>
        <v>0</v>
      </c>
      <c r="J38" s="14">
        <v>5</v>
      </c>
      <c r="K38" s="22">
        <f>K39/K40*100</f>
        <v>0</v>
      </c>
      <c r="L38" s="14">
        <v>5</v>
      </c>
      <c r="M38" s="22">
        <f>M39/M40*100</f>
        <v>0</v>
      </c>
      <c r="N38" s="14">
        <v>5</v>
      </c>
      <c r="O38" s="22">
        <v>0</v>
      </c>
      <c r="P38" s="14">
        <v>5</v>
      </c>
      <c r="Q38" s="22">
        <v>0</v>
      </c>
      <c r="R38" s="14">
        <v>5</v>
      </c>
      <c r="S38" s="16">
        <v>0</v>
      </c>
      <c r="T38" s="14">
        <v>5</v>
      </c>
      <c r="U38" s="22">
        <f>U39/U40*100</f>
        <v>0</v>
      </c>
      <c r="V38" s="14">
        <v>5</v>
      </c>
      <c r="W38" s="18">
        <f t="shared" si="0"/>
        <v>0</v>
      </c>
      <c r="X38" s="15">
        <f>D38+F38+H38+J38+L38+N38+P38+R38+T38+V38</f>
        <v>50</v>
      </c>
    </row>
    <row r="39" spans="1:24" ht="66.75" customHeight="1" x14ac:dyDescent="0.25">
      <c r="A39" s="33"/>
      <c r="B39" s="4" t="s">
        <v>56</v>
      </c>
      <c r="C39" s="14">
        <v>0</v>
      </c>
      <c r="D39" s="14" t="s">
        <v>2</v>
      </c>
      <c r="E39" s="14">
        <v>0</v>
      </c>
      <c r="F39" s="14" t="s">
        <v>2</v>
      </c>
      <c r="G39" s="14">
        <v>0</v>
      </c>
      <c r="H39" s="14" t="s">
        <v>2</v>
      </c>
      <c r="I39" s="14">
        <v>0</v>
      </c>
      <c r="J39" s="14" t="s">
        <v>2</v>
      </c>
      <c r="K39" s="14">
        <v>0</v>
      </c>
      <c r="L39" s="14" t="s">
        <v>2</v>
      </c>
      <c r="M39" s="14">
        <v>0</v>
      </c>
      <c r="N39" s="14" t="s">
        <v>2</v>
      </c>
      <c r="O39" s="14">
        <v>0</v>
      </c>
      <c r="P39" s="14" t="s">
        <v>2</v>
      </c>
      <c r="Q39" s="14">
        <v>0</v>
      </c>
      <c r="R39" s="14" t="s">
        <v>2</v>
      </c>
      <c r="S39" s="14">
        <v>0</v>
      </c>
      <c r="T39" s="14" t="s">
        <v>2</v>
      </c>
      <c r="U39" s="14">
        <v>0</v>
      </c>
      <c r="V39" s="14" t="s">
        <v>2</v>
      </c>
      <c r="W39" s="18">
        <f t="shared" si="0"/>
        <v>0</v>
      </c>
      <c r="X39" s="14" t="s">
        <v>2</v>
      </c>
    </row>
    <row r="40" spans="1:24" ht="63.75" x14ac:dyDescent="0.25">
      <c r="A40" s="33"/>
      <c r="B40" s="4" t="s">
        <v>57</v>
      </c>
      <c r="C40" s="14">
        <v>0</v>
      </c>
      <c r="D40" s="14" t="s">
        <v>2</v>
      </c>
      <c r="E40" s="14">
        <v>35</v>
      </c>
      <c r="F40" s="14" t="s">
        <v>2</v>
      </c>
      <c r="G40" s="14">
        <v>6.3</v>
      </c>
      <c r="H40" s="14" t="s">
        <v>2</v>
      </c>
      <c r="I40" s="14">
        <v>244.4</v>
      </c>
      <c r="J40" s="14" t="s">
        <v>2</v>
      </c>
      <c r="K40" s="14">
        <v>267.60000000000002</v>
      </c>
      <c r="L40" s="14" t="s">
        <v>2</v>
      </c>
      <c r="M40" s="14">
        <v>777</v>
      </c>
      <c r="N40" s="14" t="s">
        <v>2</v>
      </c>
      <c r="O40" s="14">
        <v>0</v>
      </c>
      <c r="P40" s="14" t="s">
        <v>2</v>
      </c>
      <c r="Q40" s="14">
        <v>0</v>
      </c>
      <c r="R40" s="14" t="s">
        <v>2</v>
      </c>
      <c r="S40" s="14">
        <v>0</v>
      </c>
      <c r="T40" s="14" t="s">
        <v>2</v>
      </c>
      <c r="U40" s="14">
        <v>15</v>
      </c>
      <c r="V40" s="14" t="s">
        <v>2</v>
      </c>
      <c r="W40" s="18">
        <f t="shared" ref="W40" si="4">C40+E40+G40+I40+K40+M40+O40+Q40+S40+U40</f>
        <v>1345.3</v>
      </c>
      <c r="X40" s="14" t="s">
        <v>2</v>
      </c>
    </row>
    <row r="41" spans="1:24" ht="92.25" customHeight="1" x14ac:dyDescent="0.25">
      <c r="A41" s="33">
        <v>11</v>
      </c>
      <c r="B41" s="20" t="s">
        <v>59</v>
      </c>
      <c r="C41" s="14">
        <v>0</v>
      </c>
      <c r="D41" s="14">
        <v>5</v>
      </c>
      <c r="E41" s="14">
        <v>0</v>
      </c>
      <c r="F41" s="14">
        <v>5</v>
      </c>
      <c r="G41" s="14">
        <v>0</v>
      </c>
      <c r="H41" s="14">
        <v>5</v>
      </c>
      <c r="I41" s="14">
        <v>0</v>
      </c>
      <c r="J41" s="14">
        <v>5</v>
      </c>
      <c r="K41" s="14">
        <v>0</v>
      </c>
      <c r="L41" s="14">
        <v>5</v>
      </c>
      <c r="M41" s="14">
        <v>0</v>
      </c>
      <c r="N41" s="14">
        <v>5</v>
      </c>
      <c r="O41" s="14">
        <v>0</v>
      </c>
      <c r="P41" s="14">
        <v>5</v>
      </c>
      <c r="Q41" s="14">
        <v>0</v>
      </c>
      <c r="R41" s="14">
        <v>5</v>
      </c>
      <c r="S41" s="14">
        <v>0</v>
      </c>
      <c r="T41" s="14">
        <v>5</v>
      </c>
      <c r="U41" s="14">
        <v>0</v>
      </c>
      <c r="V41" s="14">
        <v>5</v>
      </c>
      <c r="W41" s="18">
        <f t="shared" si="0"/>
        <v>0</v>
      </c>
      <c r="X41" s="15">
        <f>D41+F41+H41+J41+L41+N41+P41+R41+T41+V41</f>
        <v>50</v>
      </c>
    </row>
    <row r="42" spans="1:24" ht="76.5" x14ac:dyDescent="0.25">
      <c r="A42" s="33"/>
      <c r="B42" s="4" t="s">
        <v>58</v>
      </c>
      <c r="C42" s="14">
        <v>0</v>
      </c>
      <c r="D42" s="14" t="s">
        <v>2</v>
      </c>
      <c r="E42" s="14">
        <v>0</v>
      </c>
      <c r="F42" s="14" t="s">
        <v>2</v>
      </c>
      <c r="G42" s="14">
        <v>0</v>
      </c>
      <c r="H42" s="14" t="s">
        <v>2</v>
      </c>
      <c r="I42" s="14">
        <v>0</v>
      </c>
      <c r="J42" s="14" t="s">
        <v>2</v>
      </c>
      <c r="K42" s="14">
        <v>0</v>
      </c>
      <c r="L42" s="14" t="s">
        <v>2</v>
      </c>
      <c r="M42" s="14">
        <v>0</v>
      </c>
      <c r="N42" s="14" t="s">
        <v>2</v>
      </c>
      <c r="O42" s="14">
        <v>0</v>
      </c>
      <c r="P42" s="14" t="s">
        <v>2</v>
      </c>
      <c r="Q42" s="14">
        <v>0</v>
      </c>
      <c r="R42" s="14" t="s">
        <v>2</v>
      </c>
      <c r="S42" s="14">
        <v>0</v>
      </c>
      <c r="T42" s="14" t="s">
        <v>2</v>
      </c>
      <c r="U42" s="14">
        <v>0</v>
      </c>
      <c r="V42" s="14" t="s">
        <v>2</v>
      </c>
      <c r="W42" s="18">
        <f t="shared" si="0"/>
        <v>0</v>
      </c>
      <c r="X42" s="14" t="s">
        <v>2</v>
      </c>
    </row>
    <row r="43" spans="1:24" ht="67.5" customHeight="1" x14ac:dyDescent="0.25">
      <c r="A43" s="33">
        <v>12</v>
      </c>
      <c r="B43" s="20" t="s">
        <v>60</v>
      </c>
      <c r="C43" s="14">
        <v>0</v>
      </c>
      <c r="D43" s="14">
        <v>5</v>
      </c>
      <c r="E43" s="14">
        <v>0</v>
      </c>
      <c r="F43" s="14">
        <v>5</v>
      </c>
      <c r="G43" s="14">
        <v>0</v>
      </c>
      <c r="H43" s="14">
        <v>5</v>
      </c>
      <c r="I43" s="14">
        <v>0</v>
      </c>
      <c r="J43" s="14">
        <v>5</v>
      </c>
      <c r="K43" s="14">
        <v>0</v>
      </c>
      <c r="L43" s="14">
        <v>5</v>
      </c>
      <c r="M43" s="14">
        <v>0</v>
      </c>
      <c r="N43" s="14">
        <v>5</v>
      </c>
      <c r="O43" s="14">
        <v>0</v>
      </c>
      <c r="P43" s="14">
        <v>5</v>
      </c>
      <c r="Q43" s="14">
        <v>0</v>
      </c>
      <c r="R43" s="14">
        <v>5</v>
      </c>
      <c r="S43" s="14">
        <v>0</v>
      </c>
      <c r="T43" s="14">
        <v>5</v>
      </c>
      <c r="U43" s="14">
        <v>0</v>
      </c>
      <c r="V43" s="14">
        <v>5</v>
      </c>
      <c r="W43" s="18">
        <f t="shared" si="0"/>
        <v>0</v>
      </c>
      <c r="X43" s="15">
        <f>D43+F43+H43+J43+L43+N43+P43+R43+T43+V43</f>
        <v>50</v>
      </c>
    </row>
    <row r="44" spans="1:24" ht="63.75" x14ac:dyDescent="0.25">
      <c r="A44" s="33"/>
      <c r="B44" s="4" t="s">
        <v>61</v>
      </c>
      <c r="C44" s="14">
        <v>0</v>
      </c>
      <c r="D44" s="14" t="s">
        <v>2</v>
      </c>
      <c r="E44" s="14">
        <v>0</v>
      </c>
      <c r="F44" s="14" t="s">
        <v>2</v>
      </c>
      <c r="G44" s="14">
        <v>0</v>
      </c>
      <c r="H44" s="14" t="s">
        <v>2</v>
      </c>
      <c r="I44" s="14">
        <v>0</v>
      </c>
      <c r="J44" s="14" t="s">
        <v>2</v>
      </c>
      <c r="K44" s="14">
        <v>0</v>
      </c>
      <c r="L44" s="14" t="s">
        <v>2</v>
      </c>
      <c r="M44" s="14">
        <v>0</v>
      </c>
      <c r="N44" s="14" t="s">
        <v>2</v>
      </c>
      <c r="O44" s="14">
        <v>0</v>
      </c>
      <c r="P44" s="14" t="s">
        <v>2</v>
      </c>
      <c r="Q44" s="14">
        <v>0</v>
      </c>
      <c r="R44" s="14" t="s">
        <v>2</v>
      </c>
      <c r="S44" s="14">
        <v>0</v>
      </c>
      <c r="T44" s="14" t="s">
        <v>2</v>
      </c>
      <c r="U44" s="14">
        <v>0</v>
      </c>
      <c r="V44" s="14" t="s">
        <v>2</v>
      </c>
      <c r="W44" s="18">
        <f t="shared" si="0"/>
        <v>0</v>
      </c>
      <c r="X44" s="14" t="s">
        <v>2</v>
      </c>
    </row>
    <row r="45" spans="1:24" ht="201.75" customHeight="1" x14ac:dyDescent="0.25">
      <c r="A45" s="33">
        <v>13</v>
      </c>
      <c r="B45" s="20" t="s">
        <v>62</v>
      </c>
      <c r="C45" s="14"/>
      <c r="D45" s="14">
        <v>0</v>
      </c>
      <c r="E45" s="14"/>
      <c r="F45" s="14">
        <v>0</v>
      </c>
      <c r="G45" s="14"/>
      <c r="H45" s="14">
        <v>0</v>
      </c>
      <c r="I45" s="14" t="s">
        <v>23</v>
      </c>
      <c r="J45" s="14">
        <v>5</v>
      </c>
      <c r="K45" s="14"/>
      <c r="L45" s="14">
        <v>0</v>
      </c>
      <c r="M45" s="14" t="s">
        <v>23</v>
      </c>
      <c r="N45" s="14">
        <v>5</v>
      </c>
      <c r="O45" s="14"/>
      <c r="P45" s="14">
        <v>0</v>
      </c>
      <c r="Q45" s="14"/>
      <c r="R45" s="14">
        <v>0</v>
      </c>
      <c r="S45" s="14" t="s">
        <v>23</v>
      </c>
      <c r="T45" s="14">
        <v>5</v>
      </c>
      <c r="U45" s="14"/>
      <c r="V45" s="14">
        <v>0</v>
      </c>
      <c r="W45" s="18" t="s">
        <v>23</v>
      </c>
      <c r="X45" s="15">
        <f>D45+F45+H45+J45+L45+N45+P45+R45+T45+V45</f>
        <v>15</v>
      </c>
    </row>
    <row r="46" spans="1:24" ht="140.25" customHeight="1" x14ac:dyDescent="0.25">
      <c r="A46" s="33"/>
      <c r="B46" s="4" t="s">
        <v>63</v>
      </c>
      <c r="C46" s="14" t="s">
        <v>23</v>
      </c>
      <c r="D46" s="14" t="s">
        <v>2</v>
      </c>
      <c r="E46" s="14" t="s">
        <v>23</v>
      </c>
      <c r="F46" s="14" t="s">
        <v>2</v>
      </c>
      <c r="G46" s="14" t="s">
        <v>23</v>
      </c>
      <c r="H46" s="14" t="s">
        <v>2</v>
      </c>
      <c r="I46" s="14" t="s">
        <v>23</v>
      </c>
      <c r="J46" s="14" t="s">
        <v>2</v>
      </c>
      <c r="K46" s="14" t="s">
        <v>23</v>
      </c>
      <c r="L46" s="14" t="s">
        <v>2</v>
      </c>
      <c r="M46" s="14" t="s">
        <v>23</v>
      </c>
      <c r="N46" s="14" t="s">
        <v>2</v>
      </c>
      <c r="O46" s="14" t="s">
        <v>23</v>
      </c>
      <c r="P46" s="14" t="s">
        <v>2</v>
      </c>
      <c r="Q46" s="14" t="s">
        <v>23</v>
      </c>
      <c r="R46" s="14" t="s">
        <v>2</v>
      </c>
      <c r="S46" s="14" t="s">
        <v>23</v>
      </c>
      <c r="T46" s="14" t="s">
        <v>2</v>
      </c>
      <c r="U46" s="14" t="s">
        <v>23</v>
      </c>
      <c r="V46" s="14" t="s">
        <v>2</v>
      </c>
      <c r="W46" s="18" t="s">
        <v>23</v>
      </c>
      <c r="X46" s="18" t="s">
        <v>2</v>
      </c>
    </row>
    <row r="47" spans="1:24" ht="141.75" customHeight="1" x14ac:dyDescent="0.25">
      <c r="A47" s="33"/>
      <c r="B47" s="4" t="s">
        <v>64</v>
      </c>
      <c r="C47" s="14"/>
      <c r="D47" s="14" t="s">
        <v>2</v>
      </c>
      <c r="E47" s="14"/>
      <c r="F47" s="14" t="s">
        <v>2</v>
      </c>
      <c r="G47" s="14"/>
      <c r="H47" s="14" t="s">
        <v>2</v>
      </c>
      <c r="I47" s="14"/>
      <c r="J47" s="14" t="s">
        <v>2</v>
      </c>
      <c r="K47" s="14"/>
      <c r="L47" s="14" t="s">
        <v>2</v>
      </c>
      <c r="M47" s="14"/>
      <c r="N47" s="14" t="s">
        <v>2</v>
      </c>
      <c r="O47" s="14"/>
      <c r="P47" s="14" t="s">
        <v>2</v>
      </c>
      <c r="Q47" s="14"/>
      <c r="R47" s="14" t="s">
        <v>2</v>
      </c>
      <c r="S47" s="14"/>
      <c r="T47" s="14" t="s">
        <v>2</v>
      </c>
      <c r="U47" s="14"/>
      <c r="V47" s="14" t="s">
        <v>2</v>
      </c>
      <c r="W47" s="18">
        <f t="shared" si="0"/>
        <v>0</v>
      </c>
      <c r="X47" s="14" t="s">
        <v>2</v>
      </c>
    </row>
    <row r="48" spans="1:24" ht="177.75" customHeight="1" x14ac:dyDescent="0.25">
      <c r="A48" s="33">
        <v>14</v>
      </c>
      <c r="B48" s="20" t="s">
        <v>65</v>
      </c>
      <c r="C48" s="14">
        <f>C49/C50*100</f>
        <v>0</v>
      </c>
      <c r="D48" s="14">
        <v>5</v>
      </c>
      <c r="E48" s="14">
        <f>E49/E50*100</f>
        <v>0</v>
      </c>
      <c r="F48" s="14">
        <v>5</v>
      </c>
      <c r="G48" s="14">
        <f t="shared" ref="G48:O48" si="5">G49/G50*100</f>
        <v>0</v>
      </c>
      <c r="H48" s="14">
        <v>5</v>
      </c>
      <c r="I48" s="14">
        <f t="shared" si="5"/>
        <v>0</v>
      </c>
      <c r="J48" s="14">
        <v>5</v>
      </c>
      <c r="K48" s="16">
        <f t="shared" si="5"/>
        <v>74.0840260615592</v>
      </c>
      <c r="L48" s="14">
        <v>0</v>
      </c>
      <c r="M48" s="14">
        <v>0</v>
      </c>
      <c r="N48" s="14">
        <v>5</v>
      </c>
      <c r="O48" s="14">
        <f t="shared" si="5"/>
        <v>0</v>
      </c>
      <c r="P48" s="14">
        <v>5</v>
      </c>
      <c r="Q48" s="14">
        <v>0</v>
      </c>
      <c r="R48" s="14">
        <v>5</v>
      </c>
      <c r="S48" s="14">
        <v>0</v>
      </c>
      <c r="T48" s="14">
        <v>5</v>
      </c>
      <c r="U48" s="14">
        <v>0</v>
      </c>
      <c r="V48" s="14">
        <v>5</v>
      </c>
      <c r="W48" s="18">
        <f t="shared" si="0"/>
        <v>74.0840260615592</v>
      </c>
      <c r="X48" s="15">
        <f>D48+F48+H48+J48+L48+N48+P48+R48+T48+V48</f>
        <v>45</v>
      </c>
    </row>
    <row r="49" spans="1:24" ht="89.25" x14ac:dyDescent="0.25">
      <c r="A49" s="33"/>
      <c r="B49" s="4" t="s">
        <v>66</v>
      </c>
      <c r="C49" s="14">
        <v>0</v>
      </c>
      <c r="D49" s="14" t="s">
        <v>2</v>
      </c>
      <c r="E49" s="14">
        <v>0</v>
      </c>
      <c r="F49" s="14" t="s">
        <v>2</v>
      </c>
      <c r="G49" s="14">
        <v>0</v>
      </c>
      <c r="H49" s="14" t="s">
        <v>2</v>
      </c>
      <c r="I49" s="14">
        <v>0</v>
      </c>
      <c r="J49" s="14" t="s">
        <v>2</v>
      </c>
      <c r="K49" s="14">
        <v>8243.7000000000007</v>
      </c>
      <c r="L49" s="14" t="s">
        <v>2</v>
      </c>
      <c r="M49" s="14">
        <v>0</v>
      </c>
      <c r="N49" s="14" t="s">
        <v>2</v>
      </c>
      <c r="O49" s="14">
        <v>0</v>
      </c>
      <c r="P49" s="14" t="s">
        <v>2</v>
      </c>
      <c r="Q49" s="14">
        <v>0</v>
      </c>
      <c r="R49" s="14" t="s">
        <v>2</v>
      </c>
      <c r="S49" s="14">
        <v>0</v>
      </c>
      <c r="T49" s="14" t="s">
        <v>2</v>
      </c>
      <c r="U49" s="14">
        <v>0</v>
      </c>
      <c r="V49" s="14" t="s">
        <v>2</v>
      </c>
      <c r="W49" s="18">
        <f t="shared" si="0"/>
        <v>8243.7000000000007</v>
      </c>
      <c r="X49" s="14" t="s">
        <v>2</v>
      </c>
    </row>
    <row r="50" spans="1:24" ht="108" customHeight="1" x14ac:dyDescent="0.25">
      <c r="A50" s="33"/>
      <c r="B50" s="4" t="s">
        <v>67</v>
      </c>
      <c r="C50" s="14">
        <v>2021.2</v>
      </c>
      <c r="D50" s="14" t="s">
        <v>2</v>
      </c>
      <c r="E50" s="17">
        <v>5477.2</v>
      </c>
      <c r="F50" s="14" t="s">
        <v>2</v>
      </c>
      <c r="G50" s="14">
        <v>3764.9</v>
      </c>
      <c r="H50" s="14" t="s">
        <v>2</v>
      </c>
      <c r="I50" s="17">
        <v>6180.6</v>
      </c>
      <c r="J50" s="14" t="s">
        <v>2</v>
      </c>
      <c r="K50" s="14">
        <v>11127.5</v>
      </c>
      <c r="L50" s="14" t="s">
        <v>2</v>
      </c>
      <c r="M50" s="14">
        <v>5686.8</v>
      </c>
      <c r="N50" s="14" t="s">
        <v>2</v>
      </c>
      <c r="O50" s="14">
        <v>943.5</v>
      </c>
      <c r="P50" s="14" t="s">
        <v>2</v>
      </c>
      <c r="Q50" s="14">
        <v>503.9</v>
      </c>
      <c r="R50" s="14" t="s">
        <v>2</v>
      </c>
      <c r="S50" s="14">
        <v>0</v>
      </c>
      <c r="T50" s="14" t="s">
        <v>2</v>
      </c>
      <c r="U50" s="17">
        <v>0</v>
      </c>
      <c r="V50" s="14" t="s">
        <v>2</v>
      </c>
      <c r="W50" s="18">
        <f t="shared" si="0"/>
        <v>35705.600000000006</v>
      </c>
      <c r="X50" s="14" t="s">
        <v>2</v>
      </c>
    </row>
    <row r="51" spans="1:24" ht="54" customHeight="1" x14ac:dyDescent="0.25">
      <c r="A51" s="33">
        <v>15</v>
      </c>
      <c r="B51" s="20" t="s">
        <v>69</v>
      </c>
      <c r="C51" s="18">
        <f>C52/C53*100</f>
        <v>5.065982368443172</v>
      </c>
      <c r="D51" s="14">
        <v>0</v>
      </c>
      <c r="E51" s="18">
        <f t="shared" ref="E51:U51" si="6">E52/E53*100</f>
        <v>10.701684932838827</v>
      </c>
      <c r="F51" s="14">
        <v>0</v>
      </c>
      <c r="G51" s="18">
        <f t="shared" si="6"/>
        <v>6.1771842109564918</v>
      </c>
      <c r="H51" s="14">
        <v>0</v>
      </c>
      <c r="I51" s="18">
        <f t="shared" si="6"/>
        <v>3.5214293213070471</v>
      </c>
      <c r="J51" s="14">
        <v>3</v>
      </c>
      <c r="K51" s="18">
        <f>K52/K53*100</f>
        <v>13.314671880896023</v>
      </c>
      <c r="L51" s="14">
        <v>0</v>
      </c>
      <c r="M51" s="18">
        <f t="shared" si="6"/>
        <v>2.9166212727923568</v>
      </c>
      <c r="N51" s="14">
        <v>3</v>
      </c>
      <c r="O51" s="18">
        <f t="shared" si="6"/>
        <v>8.1187625388144191</v>
      </c>
      <c r="P51" s="14">
        <v>0</v>
      </c>
      <c r="Q51" s="18">
        <f t="shared" si="6"/>
        <v>4.2458380391174702</v>
      </c>
      <c r="R51" s="14">
        <v>3</v>
      </c>
      <c r="S51" s="18">
        <f t="shared" si="6"/>
        <v>9.7475105751293984</v>
      </c>
      <c r="T51" s="14">
        <v>0</v>
      </c>
      <c r="U51" s="18">
        <f t="shared" si="6"/>
        <v>6.9768366205783892</v>
      </c>
      <c r="V51" s="14">
        <v>0</v>
      </c>
      <c r="W51" s="18">
        <f t="shared" si="0"/>
        <v>70.786521760873597</v>
      </c>
      <c r="X51" s="15">
        <f>D51+F51+H51+J51+L51+N51+P51+R51+T51+V51</f>
        <v>9</v>
      </c>
    </row>
    <row r="52" spans="1:24" ht="48" customHeight="1" x14ac:dyDescent="0.25">
      <c r="A52" s="33"/>
      <c r="B52" s="4" t="s">
        <v>68</v>
      </c>
      <c r="C52" s="18">
        <v>4098.3999999999996</v>
      </c>
      <c r="D52" s="14" t="s">
        <v>2</v>
      </c>
      <c r="E52" s="18">
        <v>9245.1</v>
      </c>
      <c r="F52" s="14" t="s">
        <v>2</v>
      </c>
      <c r="G52" s="18">
        <v>5290.4</v>
      </c>
      <c r="H52" s="14" t="s">
        <v>2</v>
      </c>
      <c r="I52" s="18">
        <v>3991.6</v>
      </c>
      <c r="J52" s="14" t="s">
        <v>2</v>
      </c>
      <c r="K52" s="18">
        <v>9703.4</v>
      </c>
      <c r="L52" s="14" t="s">
        <v>2</v>
      </c>
      <c r="M52" s="18">
        <v>2623.6</v>
      </c>
      <c r="N52" s="14" t="s">
        <v>2</v>
      </c>
      <c r="O52" s="18">
        <v>2541.4</v>
      </c>
      <c r="P52" s="14" t="s">
        <v>2</v>
      </c>
      <c r="Q52" s="18">
        <v>898.5</v>
      </c>
      <c r="R52" s="14" t="s">
        <v>2</v>
      </c>
      <c r="S52" s="18">
        <v>2226</v>
      </c>
      <c r="T52" s="14" t="s">
        <v>2</v>
      </c>
      <c r="U52" s="18">
        <v>3861.7</v>
      </c>
      <c r="V52" s="14" t="s">
        <v>2</v>
      </c>
      <c r="W52" s="18">
        <f t="shared" si="0"/>
        <v>44480.1</v>
      </c>
      <c r="X52" s="14" t="s">
        <v>2</v>
      </c>
    </row>
    <row r="53" spans="1:24" ht="42.75" customHeight="1" x14ac:dyDescent="0.25">
      <c r="A53" s="33"/>
      <c r="B53" s="4" t="s">
        <v>70</v>
      </c>
      <c r="C53" s="18">
        <v>80900.399999999994</v>
      </c>
      <c r="D53" s="14" t="s">
        <v>2</v>
      </c>
      <c r="E53" s="18">
        <v>86389.2</v>
      </c>
      <c r="F53" s="14" t="s">
        <v>2</v>
      </c>
      <c r="G53" s="18">
        <v>85644.2</v>
      </c>
      <c r="H53" s="14" t="s">
        <v>2</v>
      </c>
      <c r="I53" s="18">
        <v>113351.7</v>
      </c>
      <c r="J53" s="14" t="s">
        <v>2</v>
      </c>
      <c r="K53" s="18">
        <v>72877.5</v>
      </c>
      <c r="L53" s="14" t="s">
        <v>2</v>
      </c>
      <c r="M53" s="18">
        <v>89953.4</v>
      </c>
      <c r="N53" s="14" t="s">
        <v>2</v>
      </c>
      <c r="O53" s="18">
        <v>31302.799999999999</v>
      </c>
      <c r="P53" s="14" t="s">
        <v>2</v>
      </c>
      <c r="Q53" s="18">
        <v>21161.9</v>
      </c>
      <c r="R53" s="14" t="s">
        <v>2</v>
      </c>
      <c r="S53" s="18">
        <v>22836.6</v>
      </c>
      <c r="T53" s="14" t="s">
        <v>2</v>
      </c>
      <c r="U53" s="18">
        <v>55350.3</v>
      </c>
      <c r="V53" s="14" t="s">
        <v>2</v>
      </c>
      <c r="W53" s="18">
        <f t="shared" si="0"/>
        <v>659768.00000000012</v>
      </c>
      <c r="X53" s="14" t="s">
        <v>2</v>
      </c>
    </row>
    <row r="54" spans="1:24" ht="77.25" x14ac:dyDescent="0.25">
      <c r="A54" s="33">
        <v>16</v>
      </c>
      <c r="B54" s="20" t="s">
        <v>71</v>
      </c>
      <c r="C54" s="16">
        <f>C55/C56*100</f>
        <v>25.950681421411272</v>
      </c>
      <c r="D54" s="14">
        <v>0</v>
      </c>
      <c r="E54" s="16">
        <f>E55/E56*100</f>
        <v>20.034338783314475</v>
      </c>
      <c r="F54" s="14">
        <v>0</v>
      </c>
      <c r="G54" s="16">
        <f>G55/G56*100</f>
        <v>27.355213997849575</v>
      </c>
      <c r="H54" s="14">
        <v>0</v>
      </c>
      <c r="I54" s="16">
        <f>I55/I56*100</f>
        <v>23.277539534055663</v>
      </c>
      <c r="J54" s="14">
        <v>0</v>
      </c>
      <c r="K54" s="16">
        <f>K55/K56*100</f>
        <v>41.839044389624505</v>
      </c>
      <c r="L54" s="14">
        <v>3</v>
      </c>
      <c r="M54" s="16">
        <f>M55/M56*100</f>
        <v>47.372132759482241</v>
      </c>
      <c r="N54" s="14">
        <v>3</v>
      </c>
      <c r="O54" s="16">
        <f>O55/O56*100</f>
        <v>27.282210140346443</v>
      </c>
      <c r="P54" s="14">
        <v>0</v>
      </c>
      <c r="Q54" s="16">
        <f>Q55/Q56*100</f>
        <v>20.128942154665626</v>
      </c>
      <c r="R54" s="14">
        <v>0</v>
      </c>
      <c r="S54" s="16">
        <f>S55/S56*100</f>
        <v>30.523334059652139</v>
      </c>
      <c r="T54" s="14">
        <v>1</v>
      </c>
      <c r="U54" s="16">
        <f>U55/U56*100</f>
        <v>49.070334135516561</v>
      </c>
      <c r="V54" s="14">
        <v>3</v>
      </c>
      <c r="W54" s="16">
        <f>W55/W56*100</f>
        <v>33.302242587106434</v>
      </c>
      <c r="X54" s="15">
        <f>D54+F54+H54+J54+L54+N54+P54+R54+T54+V54</f>
        <v>10</v>
      </c>
    </row>
    <row r="55" spans="1:24" ht="64.5" customHeight="1" x14ac:dyDescent="0.25">
      <c r="A55" s="33"/>
      <c r="B55" s="4" t="s">
        <v>72</v>
      </c>
      <c r="C55" s="14">
        <v>7372.9</v>
      </c>
      <c r="D55" s="14" t="s">
        <v>2</v>
      </c>
      <c r="E55" s="14">
        <v>5134.2</v>
      </c>
      <c r="F55" s="14" t="s">
        <v>2</v>
      </c>
      <c r="G55" s="14">
        <v>7072.8</v>
      </c>
      <c r="H55" s="14" t="s">
        <v>2</v>
      </c>
      <c r="I55" s="14">
        <v>7452.7</v>
      </c>
      <c r="J55" s="14" t="s">
        <v>2</v>
      </c>
      <c r="K55" s="14">
        <v>14399.2</v>
      </c>
      <c r="L55" s="14" t="s">
        <v>2</v>
      </c>
      <c r="M55" s="14">
        <v>11755.3</v>
      </c>
      <c r="N55" s="14" t="s">
        <v>2</v>
      </c>
      <c r="O55" s="14">
        <v>1726.2</v>
      </c>
      <c r="P55" s="14" t="s">
        <v>2</v>
      </c>
      <c r="Q55" s="14">
        <v>1239.5</v>
      </c>
      <c r="R55" s="14" t="s">
        <v>2</v>
      </c>
      <c r="S55" s="14">
        <v>2381.4</v>
      </c>
      <c r="T55" s="14" t="s">
        <v>2</v>
      </c>
      <c r="U55" s="14">
        <v>16230.7</v>
      </c>
      <c r="V55" s="14" t="s">
        <v>2</v>
      </c>
      <c r="W55" s="18">
        <f t="shared" si="0"/>
        <v>74764.900000000009</v>
      </c>
      <c r="X55" s="14" t="s">
        <v>2</v>
      </c>
    </row>
    <row r="56" spans="1:24" ht="32.25" customHeight="1" x14ac:dyDescent="0.25">
      <c r="A56" s="33"/>
      <c r="B56" s="4" t="s">
        <v>73</v>
      </c>
      <c r="C56" s="14">
        <v>28411.200000000001</v>
      </c>
      <c r="D56" s="14" t="s">
        <v>2</v>
      </c>
      <c r="E56" s="14">
        <v>25627</v>
      </c>
      <c r="F56" s="14" t="s">
        <v>2</v>
      </c>
      <c r="G56" s="14">
        <v>25855.4</v>
      </c>
      <c r="H56" s="14" t="s">
        <v>2</v>
      </c>
      <c r="I56" s="14">
        <v>32016.7</v>
      </c>
      <c r="J56" s="14" t="s">
        <v>2</v>
      </c>
      <c r="K56" s="14">
        <v>34415.699999999997</v>
      </c>
      <c r="L56" s="14" t="s">
        <v>2</v>
      </c>
      <c r="M56" s="14">
        <v>24814.799999999999</v>
      </c>
      <c r="N56" s="14" t="s">
        <v>2</v>
      </c>
      <c r="O56" s="14">
        <v>6327.2</v>
      </c>
      <c r="P56" s="14" t="s">
        <v>2</v>
      </c>
      <c r="Q56" s="14">
        <v>6157.8</v>
      </c>
      <c r="R56" s="14" t="s">
        <v>2</v>
      </c>
      <c r="S56" s="14">
        <v>7801.9</v>
      </c>
      <c r="T56" s="14" t="s">
        <v>2</v>
      </c>
      <c r="U56" s="14">
        <v>33076.400000000001</v>
      </c>
      <c r="V56" s="14" t="s">
        <v>2</v>
      </c>
      <c r="W56" s="18">
        <f t="shared" si="0"/>
        <v>224504.09999999998</v>
      </c>
      <c r="X56" s="14" t="s">
        <v>2</v>
      </c>
    </row>
    <row r="57" spans="1:24" ht="20.25" customHeight="1" x14ac:dyDescent="0.25">
      <c r="A57" s="19"/>
      <c r="B57" s="3" t="s">
        <v>6</v>
      </c>
      <c r="C57" s="15"/>
      <c r="D57" s="15">
        <f>D5+D8+D11+D14+D17+D20+D31+D34+D36+D38+D41+D43+D45+D48+D51+D54</f>
        <v>51</v>
      </c>
      <c r="E57" s="15"/>
      <c r="F57" s="15">
        <f>F5+F8+F11+F14+F17+F20+F31+F34+F36+F38+F41+F43+F45+F48+F51+F54</f>
        <v>51</v>
      </c>
      <c r="G57" s="15"/>
      <c r="H57" s="15">
        <f>H5+H8+H11+H14+H17+H20+H31+H34+H36+H38+H41+H43+H45+H48+H51+H54</f>
        <v>53</v>
      </c>
      <c r="I57" s="15"/>
      <c r="J57" s="15">
        <f>J5+J8+J11+J14+J17+J20+J31+J34+J36+J38+J41+J43+J45+J48+J51+J54</f>
        <v>66</v>
      </c>
      <c r="K57" s="15"/>
      <c r="L57" s="15">
        <f>L5+L8+L11+L14+L17+L20+L31+L34+L36+L38+L41+L43+L45+L48+L51+L54</f>
        <v>55</v>
      </c>
      <c r="M57" s="15"/>
      <c r="N57" s="15">
        <f>N5+N8+N11+N14+N17+N20+N31+N34+N36+N38+N41+N43+N45+N48+N51+N54</f>
        <v>68</v>
      </c>
      <c r="O57" s="15"/>
      <c r="P57" s="15">
        <f>P5+P8+P11+P14+P17+P20+P31+P34+P36+P38+P41+P43+P45+P48+P51+P54</f>
        <v>53</v>
      </c>
      <c r="Q57" s="15"/>
      <c r="R57" s="15">
        <f>R5+R8+R11+R14+R17+R20+R31+R34+R36+R38+R41+R43+R45+R48+R51+R54</f>
        <v>62</v>
      </c>
      <c r="S57" s="15"/>
      <c r="T57" s="15">
        <f>T5+T8+T11+T14+T17+T20+T31+T34+T36+T38+T41+T43+T45+T48+T51+T54</f>
        <v>64</v>
      </c>
      <c r="U57" s="15"/>
      <c r="V57" s="15">
        <f>V5+V8+V11+V14+V17+V20+V31+V34+V36+V38+V41+V43+V45+V48+V51+V54</f>
        <v>61</v>
      </c>
      <c r="W57" s="15"/>
      <c r="X57" s="15">
        <f>D57+F57+H57+J57+L57+N57+P57+R57+T57+V57</f>
        <v>584</v>
      </c>
    </row>
  </sheetData>
  <mergeCells count="30">
    <mergeCell ref="C1:R1"/>
    <mergeCell ref="A5:A7"/>
    <mergeCell ref="C3:D3"/>
    <mergeCell ref="B3:B4"/>
    <mergeCell ref="A3:A4"/>
    <mergeCell ref="E3:F3"/>
    <mergeCell ref="W3:X3"/>
    <mergeCell ref="G3:H3"/>
    <mergeCell ref="I3:J3"/>
    <mergeCell ref="K3:L3"/>
    <mergeCell ref="M3:N3"/>
    <mergeCell ref="O3:P3"/>
    <mergeCell ref="Q3:R3"/>
    <mergeCell ref="S3:T3"/>
    <mergeCell ref="U3:V3"/>
    <mergeCell ref="A8:A10"/>
    <mergeCell ref="A11:A13"/>
    <mergeCell ref="A20:A30"/>
    <mergeCell ref="A31:A33"/>
    <mergeCell ref="A34:A35"/>
    <mergeCell ref="A17:A19"/>
    <mergeCell ref="A36:A37"/>
    <mergeCell ref="A14:A16"/>
    <mergeCell ref="A51:A53"/>
    <mergeCell ref="A54:A56"/>
    <mergeCell ref="A38:A40"/>
    <mergeCell ref="A41:A42"/>
    <mergeCell ref="A43:A44"/>
    <mergeCell ref="A45:A47"/>
    <mergeCell ref="A48:A50"/>
  </mergeCells>
  <pageMargins left="0" right="0.11811023622047245" top="0.15748031496062992" bottom="0.15748031496062992" header="0" footer="0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tabSelected="1" workbookViewId="0">
      <selection activeCell="E20" sqref="E20"/>
    </sheetView>
  </sheetViews>
  <sheetFormatPr defaultRowHeight="15" x14ac:dyDescent="0.25"/>
  <cols>
    <col min="1" max="1" width="5.5703125" customWidth="1"/>
    <col min="2" max="2" width="40" customWidth="1"/>
    <col min="3" max="3" width="8.28515625" customWidth="1"/>
    <col min="4" max="4" width="14.5703125" customWidth="1"/>
    <col min="5" max="5" width="18" customWidth="1"/>
    <col min="6" max="6" width="17.7109375" customWidth="1"/>
    <col min="7" max="7" width="17.28515625" customWidth="1"/>
  </cols>
  <sheetData>
    <row r="2" spans="1:20" ht="85.5" customHeight="1" x14ac:dyDescent="0.25">
      <c r="A2" s="43" t="s">
        <v>79</v>
      </c>
      <c r="B2" s="44"/>
      <c r="C2" s="44"/>
      <c r="D2" s="44"/>
      <c r="E2" s="44"/>
      <c r="F2" s="44"/>
      <c r="G2" s="44"/>
    </row>
    <row r="4" spans="1:20" ht="76.5" customHeight="1" x14ac:dyDescent="0.25">
      <c r="A4" s="9" t="s">
        <v>19</v>
      </c>
      <c r="B4" s="9" t="s">
        <v>17</v>
      </c>
      <c r="C4" s="9" t="s">
        <v>18</v>
      </c>
      <c r="D4" s="9" t="s">
        <v>74</v>
      </c>
      <c r="E4" s="9" t="s">
        <v>75</v>
      </c>
      <c r="F4" s="9" t="s">
        <v>20</v>
      </c>
      <c r="G4" s="9" t="s">
        <v>21</v>
      </c>
      <c r="H4" s="8"/>
      <c r="I4" s="8"/>
      <c r="J4" s="8"/>
      <c r="K4" s="8"/>
      <c r="L4" s="8"/>
      <c r="M4" s="8"/>
      <c r="N4" s="8"/>
      <c r="O4" s="6"/>
      <c r="P4" s="6"/>
      <c r="Q4" s="7"/>
      <c r="R4" s="7"/>
      <c r="S4" s="7"/>
      <c r="T4" s="7"/>
    </row>
    <row r="5" spans="1:20" ht="15.75" x14ac:dyDescent="0.25">
      <c r="A5" s="11">
        <v>1</v>
      </c>
      <c r="B5" s="24" t="s">
        <v>3</v>
      </c>
      <c r="C5" s="31">
        <v>8</v>
      </c>
      <c r="D5" s="25">
        <v>80</v>
      </c>
      <c r="E5" s="25">
        <f>'Оценка ОУ 2024'!D57</f>
        <v>51</v>
      </c>
      <c r="F5" s="26">
        <f>E5/80</f>
        <v>0.63749999999999996</v>
      </c>
      <c r="G5" s="26">
        <f>F5*5</f>
        <v>3.1875</v>
      </c>
    </row>
    <row r="6" spans="1:20" ht="15.75" x14ac:dyDescent="0.25">
      <c r="A6" s="11">
        <v>2</v>
      </c>
      <c r="B6" s="24" t="s">
        <v>28</v>
      </c>
      <c r="C6" s="31">
        <v>8</v>
      </c>
      <c r="D6" s="25">
        <v>80</v>
      </c>
      <c r="E6" s="25">
        <f>'Оценка ОУ 2024'!F57</f>
        <v>51</v>
      </c>
      <c r="F6" s="26">
        <f t="shared" ref="F6:F14" si="0">E6/80</f>
        <v>0.63749999999999996</v>
      </c>
      <c r="G6" s="26">
        <f t="shared" ref="G6:G14" si="1">F6*5</f>
        <v>3.1875</v>
      </c>
    </row>
    <row r="7" spans="1:20" ht="15.75" x14ac:dyDescent="0.25">
      <c r="A7" s="11">
        <v>4</v>
      </c>
      <c r="B7" s="24" t="s">
        <v>29</v>
      </c>
      <c r="C7" s="31">
        <v>7</v>
      </c>
      <c r="D7" s="25">
        <v>80</v>
      </c>
      <c r="E7" s="25">
        <f>'Оценка ОУ 2024'!H57</f>
        <v>53</v>
      </c>
      <c r="F7" s="26">
        <f t="shared" si="0"/>
        <v>0.66249999999999998</v>
      </c>
      <c r="G7" s="26">
        <f t="shared" si="1"/>
        <v>3.3125</v>
      </c>
    </row>
    <row r="8" spans="1:20" ht="15.75" x14ac:dyDescent="0.25">
      <c r="A8" s="11">
        <v>5</v>
      </c>
      <c r="B8" s="24" t="s">
        <v>30</v>
      </c>
      <c r="C8" s="30">
        <v>2</v>
      </c>
      <c r="D8" s="25">
        <v>80</v>
      </c>
      <c r="E8" s="25">
        <f>'Оценка ОУ 2024'!J57</f>
        <v>66</v>
      </c>
      <c r="F8" s="26">
        <f t="shared" si="0"/>
        <v>0.82499999999999996</v>
      </c>
      <c r="G8" s="26">
        <f t="shared" si="1"/>
        <v>4.125</v>
      </c>
    </row>
    <row r="9" spans="1:20" ht="15.75" x14ac:dyDescent="0.25">
      <c r="A9" s="11">
        <v>6</v>
      </c>
      <c r="B9" s="24" t="s">
        <v>27</v>
      </c>
      <c r="C9" s="31">
        <v>6</v>
      </c>
      <c r="D9" s="25">
        <v>80</v>
      </c>
      <c r="E9" s="25">
        <f>'Оценка ОУ 2024'!L57</f>
        <v>55</v>
      </c>
      <c r="F9" s="26">
        <f t="shared" si="0"/>
        <v>0.6875</v>
      </c>
      <c r="G9" s="26">
        <f t="shared" si="1"/>
        <v>3.4375</v>
      </c>
    </row>
    <row r="10" spans="1:20" ht="15.75" x14ac:dyDescent="0.25">
      <c r="A10" s="11">
        <v>7</v>
      </c>
      <c r="B10" s="24" t="s">
        <v>7</v>
      </c>
      <c r="C10" s="30">
        <v>1</v>
      </c>
      <c r="D10" s="25">
        <v>80</v>
      </c>
      <c r="E10" s="25">
        <f>'Оценка ОУ 2024'!N57</f>
        <v>68</v>
      </c>
      <c r="F10" s="26">
        <f t="shared" si="0"/>
        <v>0.85</v>
      </c>
      <c r="G10" s="26">
        <f t="shared" si="1"/>
        <v>4.25</v>
      </c>
    </row>
    <row r="11" spans="1:20" ht="15.75" x14ac:dyDescent="0.25">
      <c r="A11" s="11">
        <v>8</v>
      </c>
      <c r="B11" s="24" t="s">
        <v>8</v>
      </c>
      <c r="C11" s="31">
        <v>7</v>
      </c>
      <c r="D11" s="25">
        <v>80</v>
      </c>
      <c r="E11" s="25">
        <f>'Оценка ОУ 2024'!P57</f>
        <v>53</v>
      </c>
      <c r="F11" s="26">
        <f t="shared" si="0"/>
        <v>0.66249999999999998</v>
      </c>
      <c r="G11" s="26">
        <f t="shared" si="1"/>
        <v>3.3125</v>
      </c>
    </row>
    <row r="12" spans="1:20" ht="15.75" x14ac:dyDescent="0.25">
      <c r="A12" s="11">
        <v>9</v>
      </c>
      <c r="B12" s="24" t="s">
        <v>9</v>
      </c>
      <c r="C12" s="31">
        <v>4</v>
      </c>
      <c r="D12" s="25">
        <v>80</v>
      </c>
      <c r="E12" s="25">
        <f>'Оценка ОУ 2024'!R57</f>
        <v>62</v>
      </c>
      <c r="F12" s="26">
        <f t="shared" si="0"/>
        <v>0.77500000000000002</v>
      </c>
      <c r="G12" s="26">
        <f t="shared" si="1"/>
        <v>3.875</v>
      </c>
    </row>
    <row r="13" spans="1:20" ht="15.75" x14ac:dyDescent="0.25">
      <c r="A13" s="11">
        <v>10</v>
      </c>
      <c r="B13" s="24" t="s">
        <v>10</v>
      </c>
      <c r="C13" s="30">
        <v>3</v>
      </c>
      <c r="D13" s="25">
        <v>80</v>
      </c>
      <c r="E13" s="25">
        <f>'Оценка ОУ 2024'!T57</f>
        <v>64</v>
      </c>
      <c r="F13" s="26">
        <f t="shared" si="0"/>
        <v>0.8</v>
      </c>
      <c r="G13" s="26">
        <f t="shared" si="1"/>
        <v>4</v>
      </c>
    </row>
    <row r="14" spans="1:20" ht="15.75" x14ac:dyDescent="0.25">
      <c r="A14" s="11">
        <v>11</v>
      </c>
      <c r="B14" s="24" t="s">
        <v>31</v>
      </c>
      <c r="C14" s="31">
        <v>5</v>
      </c>
      <c r="D14" s="25">
        <v>80</v>
      </c>
      <c r="E14" s="25">
        <f>'Оценка ОУ 2024'!V57</f>
        <v>61</v>
      </c>
      <c r="F14" s="26">
        <f t="shared" si="0"/>
        <v>0.76249999999999996</v>
      </c>
      <c r="G14" s="26">
        <f t="shared" si="1"/>
        <v>3.8125</v>
      </c>
    </row>
    <row r="15" spans="1:20" ht="22.5" customHeight="1" x14ac:dyDescent="0.25">
      <c r="A15" s="10"/>
      <c r="B15" s="24" t="s">
        <v>22</v>
      </c>
      <c r="C15" s="27" t="s">
        <v>2</v>
      </c>
      <c r="D15" s="30">
        <v>80</v>
      </c>
      <c r="E15" s="28">
        <f>SUM(E5:E14)/11</f>
        <v>53.090909090909093</v>
      </c>
      <c r="F15" s="29">
        <f>SUM(F5:F14)/11</f>
        <v>0.66363636363636358</v>
      </c>
      <c r="G15" s="29">
        <v>3.56</v>
      </c>
    </row>
    <row r="16" spans="1:20" x14ac:dyDescent="0.25">
      <c r="C16" s="5"/>
      <c r="D16" s="5"/>
      <c r="E16" s="5"/>
      <c r="F16" s="5"/>
      <c r="G16" s="5"/>
    </row>
  </sheetData>
  <mergeCells count="1">
    <mergeCell ref="A2:G2"/>
  </mergeCells>
  <pageMargins left="0.70866141732283472" right="0.31496062992125984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Оценка ОУ 2024</vt:lpstr>
      <vt:lpstr>Рейтинг МОУ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2025-02-20T07:29:43Z</dcterms:modified>
</cp:coreProperties>
</file>