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165" windowHeight="11055"/>
  </bookViews>
  <sheets>
    <sheet name="Оценка ОУ 2019" sheetId="1" r:id="rId1"/>
    <sheet name="Сводный рейтинг ОУ 2019" sheetId="2" r:id="rId2"/>
  </sheets>
  <calcPr calcId="152511"/>
</workbook>
</file>

<file path=xl/calcChain.xml><?xml version="1.0" encoding="utf-8"?>
<calcChain xmlns="http://schemas.openxmlformats.org/spreadsheetml/2006/main">
  <c r="G8" i="1" l="1"/>
  <c r="K44" i="1" l="1"/>
  <c r="W41" i="1"/>
  <c r="U41" i="1"/>
  <c r="S41" i="1"/>
  <c r="Y47" i="1" l="1"/>
  <c r="W47" i="1"/>
  <c r="K47" i="1"/>
  <c r="G47" i="1"/>
  <c r="C47" i="1"/>
  <c r="Y7" i="1" l="1"/>
  <c r="Y9" i="1"/>
  <c r="Y10" i="1"/>
  <c r="Y12" i="1"/>
  <c r="Y13" i="1"/>
  <c r="Y15" i="1"/>
  <c r="Y16" i="1"/>
  <c r="Y17" i="1"/>
  <c r="Y18" i="1"/>
  <c r="Y19" i="1"/>
  <c r="Y20" i="1"/>
  <c r="Y21" i="1"/>
  <c r="Y22" i="1"/>
  <c r="Y23" i="1"/>
  <c r="Y24" i="1"/>
  <c r="Y28" i="1"/>
  <c r="Y29" i="1"/>
  <c r="Y31" i="1"/>
  <c r="Y32" i="1"/>
  <c r="Y34" i="1"/>
  <c r="Y36" i="1"/>
  <c r="Y38" i="1"/>
  <c r="Y40" i="1"/>
  <c r="Y42" i="1"/>
  <c r="Y43" i="1"/>
  <c r="Y45" i="1"/>
  <c r="Y46" i="1"/>
  <c r="Y48" i="1"/>
  <c r="Y49" i="1"/>
  <c r="Y51" i="1"/>
  <c r="Y53" i="1"/>
  <c r="Y58" i="1"/>
  <c r="Y59" i="1"/>
  <c r="Y61" i="1"/>
  <c r="Y60" i="1" s="1"/>
  <c r="Y62" i="1"/>
  <c r="Y64" i="1"/>
  <c r="Y65" i="1"/>
  <c r="Y66" i="1"/>
  <c r="Y6" i="1"/>
  <c r="Z63" i="1"/>
  <c r="Z60" i="1"/>
  <c r="Z57" i="1"/>
  <c r="Z54" i="1"/>
  <c r="Z52" i="1"/>
  <c r="Z50" i="1"/>
  <c r="Z47" i="1"/>
  <c r="Z44" i="1"/>
  <c r="Z41" i="1"/>
  <c r="Z39" i="1"/>
  <c r="Z37" i="1"/>
  <c r="Z35" i="1"/>
  <c r="Z33" i="1"/>
  <c r="Z30" i="1"/>
  <c r="Z27" i="1"/>
  <c r="Z14" i="1"/>
  <c r="Z11" i="1"/>
  <c r="Z8" i="1"/>
  <c r="Z5" i="1"/>
  <c r="W20" i="1" l="1"/>
  <c r="U20" i="1"/>
  <c r="S20" i="1"/>
  <c r="Q20" i="1"/>
  <c r="O20" i="1"/>
  <c r="M20" i="1"/>
  <c r="K20" i="1"/>
  <c r="I20" i="1"/>
  <c r="G20" i="1"/>
  <c r="E20" i="1"/>
  <c r="C20" i="1"/>
  <c r="C44" i="1" l="1"/>
  <c r="Q30" i="1" l="1"/>
  <c r="Q8" i="1"/>
  <c r="E60" i="1"/>
  <c r="G60" i="1"/>
  <c r="I60" i="1"/>
  <c r="K60" i="1"/>
  <c r="M60" i="1"/>
  <c r="O60" i="1"/>
  <c r="Q60" i="1"/>
  <c r="S60" i="1"/>
  <c r="U60" i="1"/>
  <c r="W60" i="1"/>
  <c r="C60" i="1"/>
  <c r="E57" i="1"/>
  <c r="I57" i="1"/>
  <c r="K57" i="1"/>
  <c r="M57" i="1"/>
  <c r="Q57" i="1"/>
  <c r="U57" i="1"/>
  <c r="W57" i="1"/>
  <c r="C57" i="1"/>
  <c r="W63" i="1"/>
  <c r="U63" i="1"/>
  <c r="S63" i="1"/>
  <c r="Q63" i="1"/>
  <c r="O63" i="1"/>
  <c r="M63" i="1"/>
  <c r="K63" i="1"/>
  <c r="I63" i="1"/>
  <c r="G63" i="1"/>
  <c r="E63" i="1"/>
  <c r="C63" i="1"/>
  <c r="W14" i="1" l="1"/>
  <c r="U14" i="1"/>
  <c r="S14" i="1"/>
  <c r="O14" i="1"/>
  <c r="K14" i="1"/>
  <c r="C14" i="1"/>
  <c r="W15" i="1"/>
  <c r="U15" i="1"/>
  <c r="S15" i="1"/>
  <c r="Q15" i="1"/>
  <c r="Q14" i="1" s="1"/>
  <c r="O15" i="1"/>
  <c r="M15" i="1"/>
  <c r="M14" i="1" s="1"/>
  <c r="K15" i="1"/>
  <c r="I15" i="1"/>
  <c r="I14" i="1" s="1"/>
  <c r="G15" i="1"/>
  <c r="E15" i="1"/>
  <c r="E14" i="1" s="1"/>
  <c r="C15" i="1"/>
  <c r="G14" i="1" l="1"/>
  <c r="O30" i="1"/>
  <c r="E30" i="1"/>
  <c r="G30" i="1"/>
  <c r="I30" i="1"/>
  <c r="K30" i="1"/>
  <c r="M30" i="1"/>
  <c r="S30" i="1"/>
  <c r="U30" i="1"/>
  <c r="W30" i="1"/>
  <c r="C30" i="1"/>
  <c r="W11" i="1"/>
  <c r="U11" i="1"/>
  <c r="S11" i="1"/>
  <c r="Q11" i="1"/>
  <c r="O11" i="1"/>
  <c r="M11" i="1"/>
  <c r="K11" i="1"/>
  <c r="I11" i="1"/>
  <c r="G11" i="1"/>
  <c r="E11" i="1"/>
  <c r="C11" i="1"/>
  <c r="W27" i="1"/>
  <c r="U27" i="1"/>
  <c r="S27" i="1"/>
  <c r="Q27" i="1"/>
  <c r="O27" i="1"/>
  <c r="M27" i="1"/>
  <c r="K27" i="1"/>
  <c r="I27" i="1"/>
  <c r="G27" i="1"/>
  <c r="E27" i="1"/>
  <c r="C27" i="1"/>
  <c r="U8" i="1"/>
  <c r="S8" i="1"/>
  <c r="O8" i="1"/>
  <c r="M8" i="1"/>
  <c r="K8" i="1"/>
  <c r="I8" i="1"/>
  <c r="E8" i="1"/>
  <c r="C8" i="1"/>
  <c r="W5" i="1"/>
  <c r="U5" i="1"/>
  <c r="S5" i="1"/>
  <c r="O5" i="1"/>
  <c r="M5" i="1"/>
  <c r="K5" i="1"/>
  <c r="I5" i="1"/>
  <c r="G5" i="1"/>
  <c r="E5" i="1"/>
  <c r="C5" i="1"/>
  <c r="O47" i="1" l="1"/>
  <c r="M47" i="1"/>
  <c r="I47" i="1"/>
  <c r="X67" i="1" l="1"/>
  <c r="D15" i="2" s="1"/>
  <c r="E15" i="2" s="1"/>
  <c r="F15" i="2" s="1"/>
  <c r="V67" i="1"/>
  <c r="D14" i="2" s="1"/>
  <c r="E14" i="2" s="1"/>
  <c r="F14" i="2" s="1"/>
  <c r="T67" i="1"/>
  <c r="D13" i="2" s="1"/>
  <c r="E13" i="2" s="1"/>
  <c r="F13" i="2" s="1"/>
  <c r="R67" i="1"/>
  <c r="D12" i="2" s="1"/>
  <c r="E12" i="2" s="1"/>
  <c r="F12" i="2" s="1"/>
  <c r="P67" i="1"/>
  <c r="D11" i="2" s="1"/>
  <c r="E11" i="2" s="1"/>
  <c r="F11" i="2" s="1"/>
  <c r="N67" i="1"/>
  <c r="D10" i="2" s="1"/>
  <c r="E10" i="2" s="1"/>
  <c r="F10" i="2" s="1"/>
  <c r="L67" i="1"/>
  <c r="D9" i="2" s="1"/>
  <c r="E9" i="2" s="1"/>
  <c r="F9" i="2" s="1"/>
  <c r="J67" i="1"/>
  <c r="D8" i="2" s="1"/>
  <c r="E8" i="2" s="1"/>
  <c r="F8" i="2" s="1"/>
  <c r="H67" i="1"/>
  <c r="D7" i="2" s="1"/>
  <c r="E7" i="2" s="1"/>
  <c r="F7" i="2" s="1"/>
  <c r="F67" i="1"/>
  <c r="D6" i="2" s="1"/>
  <c r="E6" i="2" s="1"/>
  <c r="F6" i="2" s="1"/>
  <c r="D67" i="1"/>
  <c r="D5" i="2" s="1"/>
  <c r="Z67" i="1"/>
  <c r="E5" i="2" l="1"/>
  <c r="D16" i="2"/>
  <c r="E16" i="2" l="1"/>
  <c r="F5" i="2"/>
  <c r="F16" i="2" s="1"/>
</calcChain>
</file>

<file path=xl/sharedStrings.xml><?xml version="1.0" encoding="utf-8"?>
<sst xmlns="http://schemas.openxmlformats.org/spreadsheetml/2006/main" count="673" uniqueCount="90">
  <si>
    <t>Показатель</t>
  </si>
  <si>
    <t>Количество баллов</t>
  </si>
  <si>
    <t>х</t>
  </si>
  <si>
    <t>МБОУ Березовская СОШ № 1</t>
  </si>
  <si>
    <t>№ п/п</t>
  </si>
  <si>
    <t>Наименование показателя</t>
  </si>
  <si>
    <t>ИТОГО</t>
  </si>
  <si>
    <t>МБОУ Ивановская СОШ № 2</t>
  </si>
  <si>
    <t>МБОУ Малоозерская СОШ № 3</t>
  </si>
  <si>
    <t>МБОУ Новоалтатская СОШ № 4</t>
  </si>
  <si>
    <t>МБОУ Парнинская СОШ № 5</t>
  </si>
  <si>
    <t>МБОУ Родниковская СОШ № 6</t>
  </si>
  <si>
    <t xml:space="preserve">МБОУ Холмогорская СОШ </t>
  </si>
  <si>
    <t>МБОУ Шушенская  СОШ  № 8</t>
  </si>
  <si>
    <t>МБДОУ Березовский ДС "Семицветик"</t>
  </si>
  <si>
    <t>МБДОУ Холмогорский "Домовенок"</t>
  </si>
  <si>
    <t>МБОУ ДОД ШР ДЮЦ № 35</t>
  </si>
  <si>
    <t>Р1 Уровень исполнения расходов образовательного учреждения за счет средств районного бюджета (без учета средств, имеющих целевое назначение)  Р1 = Ркис/ Ркпр х 100%</t>
  </si>
  <si>
    <t>Р2 Доля кассовых расходов (без средств, имеющих целевое назначение), произведенных образовательным учреждением в 4 квартале отчетного финансового года  Р2 = Ркис (4кв.) / Ркис(год.) х 100%</t>
  </si>
  <si>
    <t>Р3 Оценка качества планирования бюджетных ассигнований  Р3 = Оуточ / Рп x 100%</t>
  </si>
  <si>
    <t xml:space="preserve">     электроэнергия</t>
  </si>
  <si>
    <t xml:space="preserve">     теплоэнергия</t>
  </si>
  <si>
    <t xml:space="preserve">     водоснабжение</t>
  </si>
  <si>
    <t xml:space="preserve">    водоотведение</t>
  </si>
  <si>
    <t>n - количество источников энергии</t>
  </si>
  <si>
    <t>i - вид источника энергии (тепловая энергия, электрическая энергия, вода)</t>
  </si>
  <si>
    <t>Р4 Повышение энергетической эффективности Р4 = (сумм Э1 i / Э0 i )/n х100%</t>
  </si>
  <si>
    <t>Р5 Уровень исполнения расходов образовательного учреждения за счет средств краевого бюджета (без учета средств, имеющих целевое назначение) Р5 = Ркис/ Ркпр х 100%,</t>
  </si>
  <si>
    <t>Р6  Процент исполнения прогноза поступлений  средств, полученных от предпринимательской и иной приносящей доход деятельности                              (за исключением безвозмездных пожертвований) по итогам отчетного финансового года Р6 = Дфакт / Дплан х 100%</t>
  </si>
  <si>
    <t>Р7 Наличие у образовательного учреждения нереальной к взысканию дебиторской задолженности Р7 = Дтн, тыс.руб.</t>
  </si>
  <si>
    <t>Дебиторская задолженность отсутствует на начало отчетного финансового года и на 1 число, следующего за отчетным финансовым годом</t>
  </si>
  <si>
    <t xml:space="preserve">Кредиторская задолженность отсутствует на начало отчетного года и на 1-е число месяца, следующего за отчетным финансовым годом     </t>
  </si>
  <si>
    <t>Р12 Количество ведомственных контрольных мероприятий, в ходе которых выявлены финансовые нарушения в отчетном финансовом году Р12 =  Кснх / Квкм x 100%</t>
  </si>
  <si>
    <t>Р13 Исполнение  судебных актов (штрафных санкций) по денежным обязательствам образовательного учреждения Р13 = Sp / Si х 100%</t>
  </si>
  <si>
    <t>Р14 Своевременность утверждения муниципальных заданий образовательного учреждения на текущий финансовый год и плановый период в  срок, установленный Постановлением администрации Шарыповского района Р14 = Тгз</t>
  </si>
  <si>
    <t>Тгз - количество дней отклонения фактической даты утверждения муниципальных  заданий подведомственным Главному распорядителю учреждениям на текущий финансовый год и плановый период от срока, установленного Постановлением администрации Шарыповского района</t>
  </si>
  <si>
    <t>Р15 Своевременность утверждения планов финансово-хозяйственной деятельности образовательного учреждения на текущий финансовый год и плановый период в соответствии со сроками, утвержденными органами администрации Шарыповского района (казенными учреждениями), осуществляющими функции и полномочия учредителя в отношении муниципальных бюджетных и автономных учреждений Р15 = Тфхд</t>
  </si>
  <si>
    <t>Тфхд - количество дней отклонения фактической даты утверждения плана финансово-хозяйственной деятельности образовательного учреждения на текущий финансовый год и плановый период от сроков, утвержденных органами администрации Шарыповского района (казенными учреждениями), осуществляющими функции и полномочия учредителя в отношении муниципальных бюджетных и автономных учреждений</t>
  </si>
  <si>
    <t>Р16 Размещение в полном объеме образовательным учреждением на официальном сайте в сети Интернет www.bus.gov.ru (далее - официальный сайт) информации, предусмотренной  разделами I – VI,VIII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10 марта текущего года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</si>
  <si>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10 марта текущего года размещена образовательным учреждением на официальном сайте в полном объеме</t>
  </si>
  <si>
    <t>информация, предусмотренная разделами I – VI, VIII приложения к Порядку предоставления информации государственным (муниципальным) учреждением, ее размещения на официальном сайте в сети Интернет и ведения указанного сайта, утвержденному Приказом Министерства финансов Российской Федерации от 21.07.2011 N 86н, по состоянию на 10 марта текущего года не размещена образовательным учреждением учреждениями на официальном сайте в полном объеме</t>
  </si>
  <si>
    <t>Р17 Отношение остатков средств субсидий на иные цели,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образовательным организациям, к общему объему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 Р17 = Рост / Рассиг x 100%</t>
  </si>
  <si>
    <t>Р18 Оценка использования бюджетных средств образовательными организациями на выполнение муниципального задания Р18 = Vo / Vc х 100%</t>
  </si>
  <si>
    <t>Р8 Изменение дебиторской задолженности образовательного учреждения  в отчетном периоде по сравнению с началом финансового года, тыс.руб.</t>
  </si>
  <si>
    <t>Р9 Наличие у образовательного учреждения просроченной кредиторской задолженности Р9 = Ктп, тыс.руб.</t>
  </si>
  <si>
    <t>Р10 Изменение кредиторской задолженности образовательного учреждения в течение отчетного периода  (**), тыс.руб.</t>
  </si>
  <si>
    <t>Ркис – кассовые расходы образовательного учреждения за счет средств районного бюджета (без учета средств, имеющих целевое назначение) в отчетном периоде,тыс. руб.</t>
  </si>
  <si>
    <t>Ркпр – плановые расходы образовательного учреждения за счет средств районного бюджета (без учета средств, имеющих целевое назначение) за отчетный период,тыс. руб.</t>
  </si>
  <si>
    <r>
      <t>Ркис</t>
    </r>
    <r>
      <rPr>
        <vertAlign val="subscript"/>
        <sz val="10"/>
        <color theme="1"/>
        <rFont val="Times New Roman"/>
        <family val="1"/>
        <charset val="204"/>
      </rPr>
      <t xml:space="preserve">(год) </t>
    </r>
    <r>
      <rPr>
        <sz val="10"/>
        <color theme="1"/>
        <rFont val="Times New Roman"/>
        <family val="1"/>
        <charset val="204"/>
      </rPr>
      <t>- кассовые расходы (без учета средств, имеющих целевое назначение) произведенные образовательным учреждением за  отчетный финансовый  год,тыс. руб.</t>
    </r>
  </si>
  <si>
    <r>
      <t>Ркис</t>
    </r>
    <r>
      <rPr>
        <vertAlign val="subscript"/>
        <sz val="10"/>
        <color theme="1"/>
        <rFont val="Times New Roman"/>
        <family val="1"/>
        <charset val="204"/>
      </rPr>
      <t>(4кв.)</t>
    </r>
    <r>
      <rPr>
        <sz val="10"/>
        <color theme="1"/>
        <rFont val="Times New Roman"/>
        <family val="1"/>
        <charset val="204"/>
      </rPr>
      <t xml:space="preserve"> - кассовые расходы (без учета средств, имеющих целевое назначение) произведенные образовательным учреждением в 4 квартале отчетного финансового года,тыс. руб.</t>
    </r>
  </si>
  <si>
    <t>Оуточ - объем бюджетных ассигнований, перераспределенных за отчетный период без учета изменений, внесенных в связи с уточнением районного бюджета,тыс. руб.</t>
  </si>
  <si>
    <t>Рп - объем бюджетных ассигнований за отчетный период,тыс. руб.</t>
  </si>
  <si>
    <t>Э1 - объем услуг (раздельно по каждому источнику энергии), потребленных образовательным учреждением, в отчетном году,тыс. руб.</t>
  </si>
  <si>
    <t>Э0 - объем услуг (раздельно по каждому источнику энергии), потребленных образовательным учреждением в году, предшествующему отчетному,тыс. руб.</t>
  </si>
  <si>
    <t>Ркис – кассовые расходы образовательного учреждения за счет средств краевого бюджета (без учета средств, имеющих целевое назначение) в отчетном периоде,тыс. руб.</t>
  </si>
  <si>
    <t>Ркпр – плановые расходы образовательного учреждения за счет средств краевого бюджета (без учета средств, имеющих целевое назначение) за отчетный период,тыс. руб.</t>
  </si>
  <si>
    <t>Дплан - прогноз поступлений  средств, полученных от предпринимательской и иной приносящей доход деятельности                              (за исключением безвозмездных пожертвований),тыс. руб.</t>
  </si>
  <si>
    <t>Дфакт - фактическое поступление средств, полученных от предпринимательской и иной приносящей доход деятельности                              (за исключением безвозмездных пожертвований),тыс. руб.</t>
  </si>
  <si>
    <t>Дтн - объем нереальной к взысканию дебиторской задолженности образовательного учреждения по расчетам с дебиторами по состоянию на 1-е число месяца, следующего за отчетным финансовым годом,тыс. руб.</t>
  </si>
  <si>
    <t>Ктп - объем просроченной кредиторской задолженности образовательного учреждения по расчетам с кредиторами по состоянию на 1-е число месяца, следующего за отчетным финансовым годом,тыс. руб.</t>
  </si>
  <si>
    <t>Кфн - количество внешних контрольных мероприятий, проведенных в отношении образовательного учреждения, в ходе которых выявлены нарушения бюджетного законодательства в отчетном году, ед.</t>
  </si>
  <si>
    <t>Квкм - количество внешних контрольных мероприятий, проведенных в отношении образовательного учреждения в отчетном году, ед.</t>
  </si>
  <si>
    <t>Кснх - количество ведомственных контрольных мероприятий, проведенных МКУ УО ШР в отношении подведомственных учреждений, в ходе которых выявлены финансовые  нарушения в отчетном финансовом году, ед.</t>
  </si>
  <si>
    <t>Квкм - количество ведомственных контрольных мероприятий, проведенных  МКУ УО ШР в отношении подведомственных учреждений в отчетном финансовом году, ед.</t>
  </si>
  <si>
    <t>Sр - исполнено по судебным актам на основании исполнительных документов и других экономических санкций образовательного учреждения за счет средств районного бюджета в отчетном финансовом году,тыс. руб.</t>
  </si>
  <si>
    <t>Si - исполнено по судебным актам на основании исполнительных документов и других экономических санкций образовательного учреждения за счет средств районного бюджета в году, предшествующем отчетному финансовому году,тыс. руб.</t>
  </si>
  <si>
    <t>Рост - сумма остатков средств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образовательного учреждения, по состоянию на 31 декабря отчетного периода,тыс. руб.</t>
  </si>
  <si>
    <t>Рассиг - общий объем бюджетных ассигнований на предоставление субсидий на иные цели и субсидий на осуществление капитальных вложений в объекты капитального строительства или приобретение объектов недвижимого имущества, предоставляемых образовательного учреждения, на отчетный период,тыс. руб.</t>
  </si>
  <si>
    <t>Vo - остаток денежных средств на конец отчетного периода на счетах образовательных учреждений на выполнение муниципального задания,тыс. руб.</t>
  </si>
  <si>
    <t>Vc - общий объем средств районного бюджета, выделенных образовательным организациям на выполнение муниципального задания,тыс. руб.</t>
  </si>
  <si>
    <t>n - количество услуг (работ), оказанных (выполненных) образовательным учреждением в отчетном финансовом году, ед.</t>
  </si>
  <si>
    <t>N - количество подведомственных МКУ УО ШР учреждений, которым доведено муниципальное задание в отчетном финансовом году, ед.</t>
  </si>
  <si>
    <t>Р19 Наличие отклонений фактических значений показателей муниципальных заданий в отчетном финансовом году от плановых значений Р19 = (сумм ОЦ итоговая / n) / N, %</t>
  </si>
  <si>
    <t>ОЦ итоговая - итоговая оценка выполнения образовательным учреждением муниципального задания по каждой муниципальной услуге (работе), рассчитанная в соответствии с методикой утвержденной Постановлением администрации Шарыповского района, %</t>
  </si>
  <si>
    <t>Наименование образовательного учреждения</t>
  </si>
  <si>
    <t>Место в рейтинге</t>
  </si>
  <si>
    <t xml:space="preserve">N 
п/п
</t>
  </si>
  <si>
    <t xml:space="preserve">Суммарная оценка качества
деятельности (КДОО), баллов
</t>
  </si>
  <si>
    <t xml:space="preserve">Уровень качества деятельности (Q)
Максимальный уровень качества = 1
</t>
  </si>
  <si>
    <t xml:space="preserve">Рейтинговая 
оценка (R)
Максимальная рейтинговая оценка = 5
</t>
  </si>
  <si>
    <t>Среднее значение</t>
  </si>
  <si>
    <t xml:space="preserve">СВОДНЫЙ РЕЙТИНГ ОБРАЗОВАТЕЛЬНЫХ УЧРЕЖДЕНИЙ ПО КАЧЕСТВУ ДЕЯТЕЛЬНОСТИ
</t>
  </si>
  <si>
    <t>Оценка качества деятельности муниципальных образовательных учреждений, подведомственных муниципальному казенному учреждению «Управление образования Шарыповского района» за 2019 год</t>
  </si>
  <si>
    <t>Р11 Наличие нарушений бюджетного законодательства, выявленных в ходе проведения контрольных мероприятий органами финансового контроля в отчетном финансовом году Р11 = Кфн / Квкм x 100%</t>
  </si>
  <si>
    <t>*</t>
  </si>
  <si>
    <t xml:space="preserve">МБОУ Ивановская СОШ </t>
  </si>
  <si>
    <t xml:space="preserve">МБОУ Малоозерская СОШ </t>
  </si>
  <si>
    <t xml:space="preserve">МБОУ Новоалтатская СОШ </t>
  </si>
  <si>
    <t xml:space="preserve">МБОУ Парнинская СОШ </t>
  </si>
  <si>
    <t>МБОУ Родниковская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</si>
</sst>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" fillId="2" borderId="1" xfId="0" applyFont="1" applyFill="1" applyBorder="1" applyAlignment="1">
      <alignment horizontal="justify" vertical="center"/>
    </xf>
    <xf numFmtId="0" fontId="1" fillId="0" borderId="0" xfId="0" applyFont="1"/>
    <xf numFmtId="49" fontId="1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1" xfId="0" applyFont="1" applyFill="1" applyBorder="1" applyAlignment="1">
      <alignment horizontal="justify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0" fillId="2" borderId="1" xfId="0" applyFill="1" applyBorder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7"/>
  <sheetViews>
    <sheetView tabSelected="1" workbookViewId="0">
      <pane xSplit="2" ySplit="4" topLeftCell="K45" activePane="bottomRight" state="frozen"/>
      <selection pane="topRight" activeCell="C1" sqref="C1"/>
      <selection pane="bottomLeft" activeCell="A4" sqref="A4"/>
      <selection pane="bottomRight" activeCell="C48" sqref="C48"/>
    </sheetView>
  </sheetViews>
  <sheetFormatPr defaultRowHeight="15" x14ac:dyDescent="0.25"/>
  <cols>
    <col min="1" max="1" width="5.85546875" customWidth="1"/>
    <col min="2" max="2" width="40.7109375" customWidth="1"/>
    <col min="3" max="3" width="9.7109375" customWidth="1"/>
    <col min="4" max="4" width="10.28515625" customWidth="1"/>
    <col min="5" max="5" width="11.140625" customWidth="1"/>
    <col min="6" max="6" width="10.140625" customWidth="1"/>
    <col min="7" max="7" width="10.85546875" customWidth="1"/>
    <col min="8" max="9" width="10.28515625" customWidth="1"/>
    <col min="10" max="10" width="10.140625" customWidth="1"/>
    <col min="11" max="11" width="9.5703125" customWidth="1"/>
    <col min="12" max="12" width="10.140625" customWidth="1"/>
    <col min="13" max="13" width="9.7109375" customWidth="1"/>
    <col min="14" max="14" width="10.140625" customWidth="1"/>
    <col min="15" max="15" width="9.5703125" customWidth="1"/>
    <col min="16" max="16" width="10.140625" customWidth="1"/>
    <col min="17" max="17" width="9.85546875" customWidth="1"/>
    <col min="18" max="18" width="10.5703125" customWidth="1"/>
    <col min="19" max="19" width="9.85546875" customWidth="1"/>
    <col min="20" max="21" width="10" customWidth="1"/>
    <col min="22" max="22" width="10.140625" customWidth="1"/>
    <col min="23" max="23" width="10.28515625" customWidth="1"/>
    <col min="24" max="24" width="9.85546875" customWidth="1"/>
    <col min="25" max="25" width="10.140625" customWidth="1"/>
    <col min="26" max="26" width="10.85546875" customWidth="1"/>
  </cols>
  <sheetData>
    <row r="1" spans="1:26" ht="39" customHeight="1" x14ac:dyDescent="0.3">
      <c r="B1" s="21"/>
      <c r="C1" s="32" t="s">
        <v>82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22"/>
      <c r="V1" s="22"/>
      <c r="W1" s="22"/>
      <c r="X1" s="22"/>
    </row>
    <row r="3" spans="1:26" ht="36" customHeight="1" x14ac:dyDescent="0.25">
      <c r="A3" s="39" t="s">
        <v>4</v>
      </c>
      <c r="B3" s="37" t="s">
        <v>5</v>
      </c>
      <c r="C3" s="34" t="s">
        <v>3</v>
      </c>
      <c r="D3" s="35"/>
      <c r="E3" s="34" t="s">
        <v>85</v>
      </c>
      <c r="F3" s="35"/>
      <c r="G3" s="34" t="s">
        <v>86</v>
      </c>
      <c r="H3" s="35"/>
      <c r="I3" s="34" t="s">
        <v>87</v>
      </c>
      <c r="J3" s="35"/>
      <c r="K3" s="34" t="s">
        <v>88</v>
      </c>
      <c r="L3" s="35"/>
      <c r="M3" s="41" t="s">
        <v>89</v>
      </c>
      <c r="N3" s="42"/>
      <c r="O3" s="34" t="s">
        <v>12</v>
      </c>
      <c r="P3" s="35"/>
      <c r="Q3" s="34" t="s">
        <v>13</v>
      </c>
      <c r="R3" s="35"/>
      <c r="S3" s="34" t="s">
        <v>14</v>
      </c>
      <c r="T3" s="35"/>
      <c r="U3" s="34" t="s">
        <v>15</v>
      </c>
      <c r="V3" s="35"/>
      <c r="W3" s="34" t="s">
        <v>16</v>
      </c>
      <c r="X3" s="35"/>
      <c r="Y3" s="34" t="s">
        <v>6</v>
      </c>
      <c r="Z3" s="35"/>
    </row>
    <row r="4" spans="1:26" ht="25.5" customHeight="1" x14ac:dyDescent="0.25">
      <c r="A4" s="40"/>
      <c r="B4" s="38"/>
      <c r="C4" s="3" t="s">
        <v>0</v>
      </c>
      <c r="D4" s="4" t="s">
        <v>1</v>
      </c>
      <c r="E4" s="3" t="s">
        <v>0</v>
      </c>
      <c r="F4" s="4" t="s">
        <v>1</v>
      </c>
      <c r="G4" s="3" t="s">
        <v>0</v>
      </c>
      <c r="H4" s="4" t="s">
        <v>1</v>
      </c>
      <c r="I4" s="4" t="s">
        <v>0</v>
      </c>
      <c r="J4" s="4" t="s">
        <v>1</v>
      </c>
      <c r="K4" s="4" t="s">
        <v>0</v>
      </c>
      <c r="L4" s="4" t="s">
        <v>1</v>
      </c>
      <c r="M4" s="4" t="s">
        <v>0</v>
      </c>
      <c r="N4" s="4" t="s">
        <v>1</v>
      </c>
      <c r="O4" s="4" t="s">
        <v>0</v>
      </c>
      <c r="P4" s="4" t="s">
        <v>1</v>
      </c>
      <c r="Q4" s="4" t="s">
        <v>0</v>
      </c>
      <c r="R4" s="4" t="s">
        <v>1</v>
      </c>
      <c r="S4" s="4" t="s">
        <v>0</v>
      </c>
      <c r="T4" s="4" t="s">
        <v>1</v>
      </c>
      <c r="U4" s="4" t="s">
        <v>0</v>
      </c>
      <c r="V4" s="4" t="s">
        <v>1</v>
      </c>
      <c r="W4" s="4" t="s">
        <v>0</v>
      </c>
      <c r="X4" s="4" t="s">
        <v>1</v>
      </c>
      <c r="Y4" s="4" t="s">
        <v>0</v>
      </c>
      <c r="Z4" s="4" t="s">
        <v>1</v>
      </c>
    </row>
    <row r="5" spans="1:26" ht="52.5" customHeight="1" x14ac:dyDescent="0.25">
      <c r="A5" s="36">
        <v>1</v>
      </c>
      <c r="B5" s="2" t="s">
        <v>17</v>
      </c>
      <c r="C5" s="26">
        <f>C6/C7 *100</f>
        <v>100</v>
      </c>
      <c r="D5" s="24">
        <v>5</v>
      </c>
      <c r="E5" s="26">
        <f>E6/E7 *100</f>
        <v>99.649467318792034</v>
      </c>
      <c r="F5" s="24">
        <v>4</v>
      </c>
      <c r="G5" s="26">
        <f>G6/G7 *100</f>
        <v>99.997778518271673</v>
      </c>
      <c r="H5" s="24">
        <v>5</v>
      </c>
      <c r="I5" s="26">
        <f>I6/I7 *100</f>
        <v>100</v>
      </c>
      <c r="J5" s="24">
        <v>5</v>
      </c>
      <c r="K5" s="26">
        <f>K6/K7 *100</f>
        <v>100</v>
      </c>
      <c r="L5" s="24">
        <v>5</v>
      </c>
      <c r="M5" s="26">
        <f>M6/M7 *100</f>
        <v>100</v>
      </c>
      <c r="N5" s="24">
        <v>5</v>
      </c>
      <c r="O5" s="26">
        <f>O6/O7 *100</f>
        <v>100</v>
      </c>
      <c r="P5" s="24">
        <v>5</v>
      </c>
      <c r="Q5" s="26">
        <v>100</v>
      </c>
      <c r="R5" s="24">
        <v>5</v>
      </c>
      <c r="S5" s="26">
        <f>S6/S7 *100</f>
        <v>100</v>
      </c>
      <c r="T5" s="24">
        <v>5</v>
      </c>
      <c r="U5" s="26">
        <f>U6/U7 *100</f>
        <v>100</v>
      </c>
      <c r="V5" s="24">
        <v>5</v>
      </c>
      <c r="W5" s="26">
        <f>W6/W7 *100</f>
        <v>99.998888129110441</v>
      </c>
      <c r="X5" s="24">
        <v>5</v>
      </c>
      <c r="Y5" s="24"/>
      <c r="Z5" s="25">
        <f>D5+F5+H5+J5+L5+N5+P5+R5+T5+V5+X5</f>
        <v>54</v>
      </c>
    </row>
    <row r="6" spans="1:26" ht="51" x14ac:dyDescent="0.25">
      <c r="A6" s="36"/>
      <c r="B6" s="1" t="s">
        <v>46</v>
      </c>
      <c r="C6" s="30">
        <v>17269.599999999999</v>
      </c>
      <c r="D6" s="30" t="s">
        <v>2</v>
      </c>
      <c r="E6" s="30">
        <v>10859.5</v>
      </c>
      <c r="F6" s="30" t="s">
        <v>2</v>
      </c>
      <c r="G6" s="30">
        <v>4501.3999999999996</v>
      </c>
      <c r="H6" s="30" t="s">
        <v>2</v>
      </c>
      <c r="I6" s="30">
        <v>18355.900000000001</v>
      </c>
      <c r="J6" s="30" t="s">
        <v>2</v>
      </c>
      <c r="K6" s="30">
        <v>17714.099999999999</v>
      </c>
      <c r="L6" s="30" t="s">
        <v>2</v>
      </c>
      <c r="M6" s="30">
        <v>16232</v>
      </c>
      <c r="N6" s="30" t="s">
        <v>2</v>
      </c>
      <c r="O6" s="30">
        <v>16199.4</v>
      </c>
      <c r="P6" s="30" t="s">
        <v>2</v>
      </c>
      <c r="Q6" s="30">
        <v>6302.4</v>
      </c>
      <c r="R6" s="30" t="s">
        <v>2</v>
      </c>
      <c r="S6" s="30">
        <v>5332.1</v>
      </c>
      <c r="T6" s="30" t="s">
        <v>2</v>
      </c>
      <c r="U6" s="30">
        <v>5091.6000000000004</v>
      </c>
      <c r="V6" s="30" t="s">
        <v>2</v>
      </c>
      <c r="W6" s="30">
        <v>17987.5</v>
      </c>
      <c r="X6" s="30" t="s">
        <v>2</v>
      </c>
      <c r="Y6" s="30">
        <f>C6+E6+G6+I6+K6+M6+O6+Q6+S6+U6+W6</f>
        <v>135845.5</v>
      </c>
      <c r="Z6" s="30" t="s">
        <v>2</v>
      </c>
    </row>
    <row r="7" spans="1:26" ht="51" x14ac:dyDescent="0.25">
      <c r="A7" s="36"/>
      <c r="B7" s="1" t="s">
        <v>47</v>
      </c>
      <c r="C7" s="30">
        <v>17269.599999999999</v>
      </c>
      <c r="D7" s="30" t="s">
        <v>2</v>
      </c>
      <c r="E7" s="30">
        <v>10897.7</v>
      </c>
      <c r="F7" s="30" t="s">
        <v>2</v>
      </c>
      <c r="G7" s="30">
        <v>4501.5</v>
      </c>
      <c r="H7" s="30" t="s">
        <v>2</v>
      </c>
      <c r="I7" s="30">
        <v>18355.900000000001</v>
      </c>
      <c r="J7" s="30" t="s">
        <v>2</v>
      </c>
      <c r="K7" s="30">
        <v>17714.099999999999</v>
      </c>
      <c r="L7" s="30" t="s">
        <v>2</v>
      </c>
      <c r="M7" s="30">
        <v>16232</v>
      </c>
      <c r="N7" s="30" t="s">
        <v>2</v>
      </c>
      <c r="O7" s="30">
        <v>16199.4</v>
      </c>
      <c r="P7" s="30" t="s">
        <v>2</v>
      </c>
      <c r="Q7" s="30">
        <v>6302.4</v>
      </c>
      <c r="R7" s="30" t="s">
        <v>2</v>
      </c>
      <c r="S7" s="30">
        <v>5332.1</v>
      </c>
      <c r="T7" s="30" t="s">
        <v>2</v>
      </c>
      <c r="U7" s="30">
        <v>5091.6000000000004</v>
      </c>
      <c r="V7" s="30" t="s">
        <v>2</v>
      </c>
      <c r="W7" s="30">
        <v>17987.7</v>
      </c>
      <c r="X7" s="30" t="s">
        <v>2</v>
      </c>
      <c r="Y7" s="30">
        <f t="shared" ref="Y7:Y66" si="0">C7+E7+G7+I7+K7+M7+O7+Q7+S7+U7+W7</f>
        <v>135884</v>
      </c>
      <c r="Z7" s="30" t="s">
        <v>2</v>
      </c>
    </row>
    <row r="8" spans="1:26" ht="64.5" x14ac:dyDescent="0.25">
      <c r="A8" s="36">
        <v>2</v>
      </c>
      <c r="B8" s="2" t="s">
        <v>18</v>
      </c>
      <c r="C8" s="26">
        <f>C10/C9*100</f>
        <v>54.484145764316139</v>
      </c>
      <c r="D8" s="24">
        <v>0</v>
      </c>
      <c r="E8" s="26">
        <f>E10/E9*100</f>
        <v>68.212610734757689</v>
      </c>
      <c r="F8" s="24">
        <v>0</v>
      </c>
      <c r="G8" s="26">
        <f>G10/G9*100</f>
        <v>55.592347314201618</v>
      </c>
      <c r="H8" s="24">
        <v>0</v>
      </c>
      <c r="I8" s="26">
        <f>I10/I9*100</f>
        <v>14.092924619240407</v>
      </c>
      <c r="J8" s="24">
        <v>5</v>
      </c>
      <c r="K8" s="26">
        <f>K10/K9*100</f>
        <v>84.683034078417009</v>
      </c>
      <c r="L8" s="24">
        <v>0</v>
      </c>
      <c r="M8" s="26">
        <f>M10/M9*100</f>
        <v>97.73486896727907</v>
      </c>
      <c r="N8" s="24">
        <v>0</v>
      </c>
      <c r="O8" s="26">
        <f>O10/O9*100</f>
        <v>79.127803135542777</v>
      </c>
      <c r="P8" s="24">
        <v>0</v>
      </c>
      <c r="Q8" s="26">
        <f>Q10/Q9*100</f>
        <v>100</v>
      </c>
      <c r="R8" s="24">
        <v>0</v>
      </c>
      <c r="S8" s="26">
        <f>S10/S9*100</f>
        <v>100</v>
      </c>
      <c r="T8" s="24">
        <v>0</v>
      </c>
      <c r="U8" s="26">
        <f>U10/U9*100</f>
        <v>41.923025702490349</v>
      </c>
      <c r="V8" s="24">
        <v>1</v>
      </c>
      <c r="W8" s="26">
        <v>98.3</v>
      </c>
      <c r="X8" s="24">
        <v>0</v>
      </c>
      <c r="Y8" s="30"/>
      <c r="Z8" s="25">
        <f>D8+F8+H8+J8+L8+N8+P8+R8+T8+V8+X8</f>
        <v>6</v>
      </c>
    </row>
    <row r="9" spans="1:26" ht="52.5" x14ac:dyDescent="0.25">
      <c r="A9" s="36"/>
      <c r="B9" s="1" t="s">
        <v>48</v>
      </c>
      <c r="C9" s="30">
        <v>2535.6</v>
      </c>
      <c r="D9" s="30" t="s">
        <v>2</v>
      </c>
      <c r="E9" s="30">
        <v>191.9</v>
      </c>
      <c r="F9" s="30" t="s">
        <v>2</v>
      </c>
      <c r="G9" s="30">
        <v>271.8</v>
      </c>
      <c r="H9" s="30" t="s">
        <v>2</v>
      </c>
      <c r="I9" s="30">
        <v>1037.4000000000001</v>
      </c>
      <c r="J9" s="30" t="s">
        <v>2</v>
      </c>
      <c r="K9" s="30">
        <v>2729</v>
      </c>
      <c r="L9" s="30" t="s">
        <v>2</v>
      </c>
      <c r="M9" s="30">
        <v>4697.3</v>
      </c>
      <c r="N9" s="30" t="s">
        <v>2</v>
      </c>
      <c r="O9" s="30">
        <v>2015.6</v>
      </c>
      <c r="P9" s="30" t="s">
        <v>2</v>
      </c>
      <c r="Q9" s="30">
        <v>36.799999999999997</v>
      </c>
      <c r="R9" s="30" t="s">
        <v>2</v>
      </c>
      <c r="S9" s="30">
        <v>690.6</v>
      </c>
      <c r="T9" s="30" t="s">
        <v>2</v>
      </c>
      <c r="U9" s="30">
        <v>750.9</v>
      </c>
      <c r="V9" s="30" t="s">
        <v>2</v>
      </c>
      <c r="W9" s="30">
        <v>98.3</v>
      </c>
      <c r="X9" s="30" t="s">
        <v>2</v>
      </c>
      <c r="Y9" s="30">
        <f t="shared" si="0"/>
        <v>15055.199999999999</v>
      </c>
      <c r="Z9" s="30" t="s">
        <v>2</v>
      </c>
    </row>
    <row r="10" spans="1:26" ht="54.75" customHeight="1" x14ac:dyDescent="0.25">
      <c r="A10" s="36"/>
      <c r="B10" s="1" t="s">
        <v>49</v>
      </c>
      <c r="C10" s="30">
        <v>1381.5</v>
      </c>
      <c r="D10" s="30" t="s">
        <v>2</v>
      </c>
      <c r="E10" s="30">
        <v>130.9</v>
      </c>
      <c r="F10" s="30" t="s">
        <v>2</v>
      </c>
      <c r="G10" s="30">
        <v>151.1</v>
      </c>
      <c r="H10" s="30" t="s">
        <v>2</v>
      </c>
      <c r="I10" s="30">
        <v>146.19999999999999</v>
      </c>
      <c r="J10" s="30" t="s">
        <v>2</v>
      </c>
      <c r="K10" s="30">
        <v>2311</v>
      </c>
      <c r="L10" s="30" t="s">
        <v>2</v>
      </c>
      <c r="M10" s="30">
        <v>4590.8999999999996</v>
      </c>
      <c r="N10" s="30" t="s">
        <v>2</v>
      </c>
      <c r="O10" s="30">
        <v>1594.9</v>
      </c>
      <c r="P10" s="30" t="s">
        <v>2</v>
      </c>
      <c r="Q10" s="30">
        <v>36.799999999999997</v>
      </c>
      <c r="R10" s="30" t="s">
        <v>2</v>
      </c>
      <c r="S10" s="30">
        <v>690.6</v>
      </c>
      <c r="T10" s="30" t="s">
        <v>2</v>
      </c>
      <c r="U10" s="30">
        <v>314.8</v>
      </c>
      <c r="V10" s="30" t="s">
        <v>2</v>
      </c>
      <c r="W10" s="30">
        <v>98.3</v>
      </c>
      <c r="X10" s="30" t="s">
        <v>2</v>
      </c>
      <c r="Y10" s="30">
        <f t="shared" si="0"/>
        <v>11446.999999999996</v>
      </c>
      <c r="Z10" s="30" t="s">
        <v>2</v>
      </c>
    </row>
    <row r="11" spans="1:26" ht="26.25" x14ac:dyDescent="0.25">
      <c r="A11" s="36">
        <v>3</v>
      </c>
      <c r="B11" s="2" t="s">
        <v>19</v>
      </c>
      <c r="C11" s="26">
        <f>C12/C13*100</f>
        <v>7.0148445385391796</v>
      </c>
      <c r="D11" s="24">
        <v>3</v>
      </c>
      <c r="E11" s="26">
        <f>E12/E13*100</f>
        <v>26.815369182177545</v>
      </c>
      <c r="F11" s="24">
        <v>0</v>
      </c>
      <c r="G11" s="26">
        <f>G12/G13*100</f>
        <v>13.007028933049996</v>
      </c>
      <c r="H11" s="24">
        <v>2</v>
      </c>
      <c r="I11" s="26">
        <f>I12/I13*100</f>
        <v>7.1679707697080417</v>
      </c>
      <c r="J11" s="24">
        <v>3</v>
      </c>
      <c r="K11" s="26">
        <f>K12/K13*100</f>
        <v>11.389895942318141</v>
      </c>
      <c r="L11" s="24">
        <v>2</v>
      </c>
      <c r="M11" s="26">
        <f>M12/M13*100</f>
        <v>14.634323493147772</v>
      </c>
      <c r="N11" s="24">
        <v>2</v>
      </c>
      <c r="O11" s="26">
        <f>O12/O13*100</f>
        <v>12.115692611288271</v>
      </c>
      <c r="P11" s="24">
        <v>2</v>
      </c>
      <c r="Q11" s="26">
        <f>Q12/Q13*100</f>
        <v>13.865146728203706</v>
      </c>
      <c r="R11" s="24">
        <v>2</v>
      </c>
      <c r="S11" s="26">
        <f>S12/S13*100</f>
        <v>19.399803888181037</v>
      </c>
      <c r="T11" s="24">
        <v>1</v>
      </c>
      <c r="U11" s="26">
        <f>U12/U13*100</f>
        <v>42.037482813151605</v>
      </c>
      <c r="V11" s="24">
        <v>0</v>
      </c>
      <c r="W11" s="26">
        <f>W12/W13*100</f>
        <v>7.5486981301479492</v>
      </c>
      <c r="X11" s="24">
        <v>3</v>
      </c>
      <c r="Y11" s="30"/>
      <c r="Z11" s="25">
        <f>D11+F11+H11+J11+L11+N11+P11+R11+T11+V11+X11</f>
        <v>20</v>
      </c>
    </row>
    <row r="12" spans="1:26" ht="54" customHeight="1" x14ac:dyDescent="0.25">
      <c r="A12" s="36"/>
      <c r="B12" s="1" t="s">
        <v>50</v>
      </c>
      <c r="C12" s="30">
        <v>3989.3</v>
      </c>
      <c r="D12" s="24" t="s">
        <v>2</v>
      </c>
      <c r="E12" s="30">
        <v>10799.3</v>
      </c>
      <c r="F12" s="24" t="s">
        <v>2</v>
      </c>
      <c r="G12" s="30">
        <v>2228</v>
      </c>
      <c r="H12" s="24" t="s">
        <v>2</v>
      </c>
      <c r="I12" s="30">
        <v>4159</v>
      </c>
      <c r="J12" s="24" t="s">
        <v>2</v>
      </c>
      <c r="K12" s="30">
        <v>7021.7</v>
      </c>
      <c r="L12" s="24" t="s">
        <v>2</v>
      </c>
      <c r="M12" s="30">
        <v>8260.9</v>
      </c>
      <c r="N12" s="24" t="s">
        <v>2</v>
      </c>
      <c r="O12" s="30">
        <v>6778.1</v>
      </c>
      <c r="P12" s="24" t="s">
        <v>2</v>
      </c>
      <c r="Q12" s="30">
        <v>2799.9</v>
      </c>
      <c r="R12" s="24" t="s">
        <v>2</v>
      </c>
      <c r="S12" s="30">
        <v>3304</v>
      </c>
      <c r="T12" s="24" t="s">
        <v>2</v>
      </c>
      <c r="U12" s="30">
        <v>10181.1</v>
      </c>
      <c r="V12" s="24" t="s">
        <v>2</v>
      </c>
      <c r="W12" s="30">
        <v>3094</v>
      </c>
      <c r="X12" s="24" t="s">
        <v>2</v>
      </c>
      <c r="Y12" s="30">
        <f t="shared" si="0"/>
        <v>62615.299999999996</v>
      </c>
      <c r="Z12" s="24" t="s">
        <v>2</v>
      </c>
    </row>
    <row r="13" spans="1:26" ht="25.5" x14ac:dyDescent="0.25">
      <c r="A13" s="36"/>
      <c r="B13" s="1" t="s">
        <v>51</v>
      </c>
      <c r="C13" s="30">
        <v>56869.4</v>
      </c>
      <c r="D13" s="24" t="s">
        <v>2</v>
      </c>
      <c r="E13" s="30">
        <v>40272.800000000003</v>
      </c>
      <c r="F13" s="24" t="s">
        <v>2</v>
      </c>
      <c r="G13" s="30">
        <v>17129.2</v>
      </c>
      <c r="H13" s="24" t="s">
        <v>2</v>
      </c>
      <c r="I13" s="30">
        <v>58022</v>
      </c>
      <c r="J13" s="24" t="s">
        <v>2</v>
      </c>
      <c r="K13" s="30">
        <v>61648.5</v>
      </c>
      <c r="L13" s="24" t="s">
        <v>2</v>
      </c>
      <c r="M13" s="30">
        <v>56448.800000000003</v>
      </c>
      <c r="N13" s="24" t="s">
        <v>2</v>
      </c>
      <c r="O13" s="30">
        <v>55944.800000000003</v>
      </c>
      <c r="P13" s="24" t="s">
        <v>2</v>
      </c>
      <c r="Q13" s="30">
        <v>20193.8</v>
      </c>
      <c r="R13" s="24" t="s">
        <v>2</v>
      </c>
      <c r="S13" s="30">
        <v>17031.099999999999</v>
      </c>
      <c r="T13" s="24" t="s">
        <v>2</v>
      </c>
      <c r="U13" s="30">
        <v>24219.1</v>
      </c>
      <c r="V13" s="24" t="s">
        <v>2</v>
      </c>
      <c r="W13" s="30">
        <v>40987.199999999997</v>
      </c>
      <c r="X13" s="24" t="s">
        <v>2</v>
      </c>
      <c r="Y13" s="30">
        <f t="shared" si="0"/>
        <v>448766.69999999995</v>
      </c>
      <c r="Z13" s="24" t="s">
        <v>2</v>
      </c>
    </row>
    <row r="14" spans="1:26" ht="32.25" customHeight="1" x14ac:dyDescent="0.25">
      <c r="A14" s="43">
        <v>4</v>
      </c>
      <c r="B14" s="2" t="s">
        <v>26</v>
      </c>
      <c r="C14" s="26">
        <f>(C16/C21+C17/C22+C18/C23+C19/C24)/4*100</f>
        <v>136.91095226644521</v>
      </c>
      <c r="D14" s="24">
        <v>0</v>
      </c>
      <c r="E14" s="26">
        <f>E15/E20*100</f>
        <v>208.16513761467891</v>
      </c>
      <c r="F14" s="24">
        <v>0</v>
      </c>
      <c r="G14" s="26">
        <f>G15/G20*100</f>
        <v>94.6875</v>
      </c>
      <c r="H14" s="24">
        <v>5</v>
      </c>
      <c r="I14" s="26">
        <f>I15/I20*100</f>
        <v>87.857366280888343</v>
      </c>
      <c r="J14" s="24">
        <v>5</v>
      </c>
      <c r="K14" s="26">
        <f>(K16/K21+K17/K22+K18/K23+K19/K24)/4*100</f>
        <v>124.8225733450864</v>
      </c>
      <c r="L14" s="24">
        <v>0</v>
      </c>
      <c r="M14" s="26">
        <f>M15/M20*100</f>
        <v>91.837145011309374</v>
      </c>
      <c r="N14" s="24">
        <v>5</v>
      </c>
      <c r="O14" s="26">
        <f>(O16/O21+O17/O22+O18/O23+O19/O24)/4*100</f>
        <v>103.3197168567371</v>
      </c>
      <c r="P14" s="24">
        <v>0</v>
      </c>
      <c r="Q14" s="26">
        <f>Q15/Q20*100</f>
        <v>59.325044404973362</v>
      </c>
      <c r="R14" s="24">
        <v>5</v>
      </c>
      <c r="S14" s="26">
        <f>(S16/S21+S17/S22+S18/S23+S19/S24)/4*100</f>
        <v>119.51268818160266</v>
      </c>
      <c r="T14" s="24">
        <v>0</v>
      </c>
      <c r="U14" s="26">
        <f>(U16/U21+U17/U22+U18/U23+U19/U24)/4*100</f>
        <v>104.65895694822966</v>
      </c>
      <c r="V14" s="24">
        <v>0</v>
      </c>
      <c r="W14" s="26">
        <f>(W16/W21+W17/W22+W18/W23+W19/W24)/4*100</f>
        <v>110.95786663044649</v>
      </c>
      <c r="X14" s="24">
        <v>0</v>
      </c>
      <c r="Y14" s="30"/>
      <c r="Z14" s="25">
        <f>D14+F14+H14+J14+L14+N14+P14+R14+T14+V14+X14</f>
        <v>20</v>
      </c>
    </row>
    <row r="15" spans="1:26" ht="53.25" customHeight="1" x14ac:dyDescent="0.25">
      <c r="A15" s="44"/>
      <c r="B15" s="6" t="s">
        <v>52</v>
      </c>
      <c r="C15" s="30">
        <f>C16+C17+C18+C19</f>
        <v>5961.4000000000015</v>
      </c>
      <c r="D15" s="24" t="s">
        <v>2</v>
      </c>
      <c r="E15" s="30">
        <f>E16+E17+E18</f>
        <v>2269</v>
      </c>
      <c r="F15" s="24" t="s">
        <v>2</v>
      </c>
      <c r="G15" s="30">
        <f>G16+G17+G18+G19</f>
        <v>1515</v>
      </c>
      <c r="H15" s="24" t="s">
        <v>2</v>
      </c>
      <c r="I15" s="30">
        <f>I16+I17+I18+I19</f>
        <v>5617.6</v>
      </c>
      <c r="J15" s="24" t="s">
        <v>2</v>
      </c>
      <c r="K15" s="30">
        <f>K16+K17+K18+K19</f>
        <v>4391.3</v>
      </c>
      <c r="L15" s="24" t="s">
        <v>2</v>
      </c>
      <c r="M15" s="30">
        <f>M16+M17+M18+M19</f>
        <v>3654.2</v>
      </c>
      <c r="N15" s="24" t="s">
        <v>2</v>
      </c>
      <c r="O15" s="30">
        <f>O16+O17+O18+O19</f>
        <v>3555.5</v>
      </c>
      <c r="P15" s="24" t="s">
        <v>2</v>
      </c>
      <c r="Q15" s="30">
        <f>Q16+Q17+Q18+Q19</f>
        <v>334</v>
      </c>
      <c r="R15" s="24" t="s">
        <v>2</v>
      </c>
      <c r="S15" s="30">
        <f>S16+S17+S18+S19</f>
        <v>1104.8999999999999</v>
      </c>
      <c r="T15" s="24" t="s">
        <v>2</v>
      </c>
      <c r="U15" s="30">
        <f>U16+U17+U18+U19</f>
        <v>605.6</v>
      </c>
      <c r="V15" s="24" t="s">
        <v>2</v>
      </c>
      <c r="W15" s="30">
        <f>W16+W17+W18+W19</f>
        <v>914.99999999999989</v>
      </c>
      <c r="X15" s="24" t="s">
        <v>2</v>
      </c>
      <c r="Y15" s="30">
        <f t="shared" si="0"/>
        <v>29923.500000000004</v>
      </c>
      <c r="Z15" s="24" t="s">
        <v>2</v>
      </c>
    </row>
    <row r="16" spans="1:26" ht="13.5" customHeight="1" x14ac:dyDescent="0.25">
      <c r="A16" s="44"/>
      <c r="B16" s="6" t="s">
        <v>20</v>
      </c>
      <c r="C16" s="30">
        <v>4137.8</v>
      </c>
      <c r="D16" s="24" t="s">
        <v>2</v>
      </c>
      <c r="E16" s="30">
        <v>453.9</v>
      </c>
      <c r="F16" s="24" t="s">
        <v>2</v>
      </c>
      <c r="G16" s="30">
        <v>1479.9</v>
      </c>
      <c r="H16" s="24" t="s">
        <v>2</v>
      </c>
      <c r="I16" s="30">
        <v>4374.2</v>
      </c>
      <c r="J16" s="24" t="s">
        <v>2</v>
      </c>
      <c r="K16" s="30">
        <v>1900.2</v>
      </c>
      <c r="L16" s="24" t="s">
        <v>2</v>
      </c>
      <c r="M16" s="30">
        <v>3363.1</v>
      </c>
      <c r="N16" s="24" t="s">
        <v>2</v>
      </c>
      <c r="O16" s="30">
        <v>1897.4</v>
      </c>
      <c r="P16" s="24" t="s">
        <v>2</v>
      </c>
      <c r="Q16" s="30">
        <v>289.60000000000002</v>
      </c>
      <c r="R16" s="24" t="s">
        <v>2</v>
      </c>
      <c r="S16" s="30">
        <v>214.5</v>
      </c>
      <c r="T16" s="24" t="s">
        <v>2</v>
      </c>
      <c r="U16" s="30">
        <v>146.6</v>
      </c>
      <c r="V16" s="24" t="s">
        <v>2</v>
      </c>
      <c r="W16" s="30">
        <v>429.9</v>
      </c>
      <c r="X16" s="24" t="s">
        <v>2</v>
      </c>
      <c r="Y16" s="30">
        <f t="shared" si="0"/>
        <v>18687.099999999999</v>
      </c>
      <c r="Z16" s="24" t="s">
        <v>2</v>
      </c>
    </row>
    <row r="17" spans="1:26" ht="15" customHeight="1" x14ac:dyDescent="0.25">
      <c r="A17" s="44"/>
      <c r="B17" s="6" t="s">
        <v>21</v>
      </c>
      <c r="C17" s="30">
        <v>1620.9</v>
      </c>
      <c r="D17" s="24" t="s">
        <v>2</v>
      </c>
      <c r="E17" s="30">
        <v>1652.8</v>
      </c>
      <c r="F17" s="24" t="s">
        <v>2</v>
      </c>
      <c r="G17" s="30">
        <v>0</v>
      </c>
      <c r="H17" s="24" t="s">
        <v>2</v>
      </c>
      <c r="I17" s="30">
        <v>1114.4000000000001</v>
      </c>
      <c r="J17" s="24" t="s">
        <v>2</v>
      </c>
      <c r="K17" s="30">
        <v>2178</v>
      </c>
      <c r="L17" s="24" t="s">
        <v>2</v>
      </c>
      <c r="M17" s="30">
        <v>0</v>
      </c>
      <c r="N17" s="24" t="s">
        <v>2</v>
      </c>
      <c r="O17" s="30">
        <v>1363.6</v>
      </c>
      <c r="P17" s="24" t="s">
        <v>2</v>
      </c>
      <c r="Q17" s="30">
        <v>0</v>
      </c>
      <c r="R17" s="24" t="s">
        <v>2</v>
      </c>
      <c r="S17" s="30">
        <v>764.7</v>
      </c>
      <c r="T17" s="24" t="s">
        <v>2</v>
      </c>
      <c r="U17" s="30">
        <v>366.1</v>
      </c>
      <c r="V17" s="24" t="s">
        <v>2</v>
      </c>
      <c r="W17" s="30">
        <v>419.2</v>
      </c>
      <c r="X17" s="24" t="s">
        <v>2</v>
      </c>
      <c r="Y17" s="30">
        <f t="shared" si="0"/>
        <v>9479.7000000000025</v>
      </c>
      <c r="Z17" s="24" t="s">
        <v>2</v>
      </c>
    </row>
    <row r="18" spans="1:26" ht="14.25" customHeight="1" x14ac:dyDescent="0.25">
      <c r="A18" s="44"/>
      <c r="B18" s="6" t="s">
        <v>22</v>
      </c>
      <c r="C18" s="30">
        <v>104.1</v>
      </c>
      <c r="D18" s="24" t="s">
        <v>2</v>
      </c>
      <c r="E18" s="30">
        <v>162.30000000000001</v>
      </c>
      <c r="F18" s="24" t="s">
        <v>2</v>
      </c>
      <c r="G18" s="30">
        <v>28.3</v>
      </c>
      <c r="H18" s="24" t="s">
        <v>2</v>
      </c>
      <c r="I18" s="30">
        <v>64.5</v>
      </c>
      <c r="J18" s="24" t="s">
        <v>2</v>
      </c>
      <c r="K18" s="30">
        <v>66</v>
      </c>
      <c r="L18" s="24" t="s">
        <v>2</v>
      </c>
      <c r="M18" s="30">
        <v>89.2</v>
      </c>
      <c r="N18" s="24" t="s">
        <v>2</v>
      </c>
      <c r="O18" s="30">
        <v>177.2</v>
      </c>
      <c r="P18" s="24" t="s">
        <v>2</v>
      </c>
      <c r="Q18" s="30">
        <v>13.4</v>
      </c>
      <c r="R18" s="24" t="s">
        <v>2</v>
      </c>
      <c r="S18" s="30">
        <v>51.6</v>
      </c>
      <c r="T18" s="24" t="s">
        <v>2</v>
      </c>
      <c r="U18" s="30">
        <v>57</v>
      </c>
      <c r="V18" s="24" t="s">
        <v>2</v>
      </c>
      <c r="W18" s="30">
        <v>46.3</v>
      </c>
      <c r="X18" s="24" t="s">
        <v>2</v>
      </c>
      <c r="Y18" s="30">
        <f t="shared" si="0"/>
        <v>859.89999999999986</v>
      </c>
      <c r="Z18" s="24" t="s">
        <v>2</v>
      </c>
    </row>
    <row r="19" spans="1:26" ht="13.5" customHeight="1" x14ac:dyDescent="0.25">
      <c r="A19" s="44"/>
      <c r="B19" s="6" t="s">
        <v>23</v>
      </c>
      <c r="C19" s="30">
        <v>98.6</v>
      </c>
      <c r="D19" s="24" t="s">
        <v>2</v>
      </c>
      <c r="E19" s="30">
        <v>67.2</v>
      </c>
      <c r="F19" s="24" t="s">
        <v>2</v>
      </c>
      <c r="G19" s="30">
        <v>6.8</v>
      </c>
      <c r="H19" s="24" t="s">
        <v>2</v>
      </c>
      <c r="I19" s="30">
        <v>64.5</v>
      </c>
      <c r="J19" s="24" t="s">
        <v>2</v>
      </c>
      <c r="K19" s="30">
        <v>247.1</v>
      </c>
      <c r="L19" s="24" t="s">
        <v>2</v>
      </c>
      <c r="M19" s="30">
        <v>201.9</v>
      </c>
      <c r="N19" s="24" t="s">
        <v>2</v>
      </c>
      <c r="O19" s="30">
        <v>117.3</v>
      </c>
      <c r="P19" s="24" t="s">
        <v>2</v>
      </c>
      <c r="Q19" s="30">
        <v>31</v>
      </c>
      <c r="R19" s="24" t="s">
        <v>2</v>
      </c>
      <c r="S19" s="30">
        <v>74.099999999999994</v>
      </c>
      <c r="T19" s="24" t="s">
        <v>2</v>
      </c>
      <c r="U19" s="30">
        <v>35.9</v>
      </c>
      <c r="V19" s="24" t="s">
        <v>2</v>
      </c>
      <c r="W19" s="30">
        <v>19.600000000000001</v>
      </c>
      <c r="X19" s="24" t="s">
        <v>2</v>
      </c>
      <c r="Y19" s="30">
        <f t="shared" si="0"/>
        <v>964</v>
      </c>
      <c r="Z19" s="24" t="s">
        <v>2</v>
      </c>
    </row>
    <row r="20" spans="1:26" ht="51" x14ac:dyDescent="0.25">
      <c r="A20" s="44"/>
      <c r="B20" s="6" t="s">
        <v>53</v>
      </c>
      <c r="C20" s="30">
        <f>C21+C22+C23+C24</f>
        <v>6130</v>
      </c>
      <c r="D20" s="24" t="s">
        <v>2</v>
      </c>
      <c r="E20" s="30">
        <f>E21+E22+E23</f>
        <v>1090</v>
      </c>
      <c r="F20" s="24" t="s">
        <v>2</v>
      </c>
      <c r="G20" s="30">
        <f>G21+G22+G23+G24</f>
        <v>1600</v>
      </c>
      <c r="H20" s="24" t="s">
        <v>2</v>
      </c>
      <c r="I20" s="30">
        <f>I21+I22+I23+I24</f>
        <v>6394</v>
      </c>
      <c r="J20" s="24" t="s">
        <v>2</v>
      </c>
      <c r="K20" s="30">
        <f>K21+K22+K23+K24</f>
        <v>3803</v>
      </c>
      <c r="L20" s="24" t="s">
        <v>2</v>
      </c>
      <c r="M20" s="30">
        <f>M21+M22+M23+M24</f>
        <v>3979</v>
      </c>
      <c r="N20" s="24" t="s">
        <v>2</v>
      </c>
      <c r="O20" s="30">
        <f>O21+O22+O23+O24</f>
        <v>3781</v>
      </c>
      <c r="P20" s="24" t="s">
        <v>2</v>
      </c>
      <c r="Q20" s="30">
        <f>Q21+Q22+Q23+Q24</f>
        <v>563</v>
      </c>
      <c r="R20" s="24" t="s">
        <v>2</v>
      </c>
      <c r="S20" s="30">
        <f>S21+S22+S23+S24</f>
        <v>1128</v>
      </c>
      <c r="T20" s="24" t="s">
        <v>2</v>
      </c>
      <c r="U20" s="30">
        <f>U21+U22+U23+U24</f>
        <v>560</v>
      </c>
      <c r="V20" s="24" t="s">
        <v>2</v>
      </c>
      <c r="W20" s="30">
        <f>W21+W22+W23+W24</f>
        <v>1099</v>
      </c>
      <c r="X20" s="24" t="s">
        <v>2</v>
      </c>
      <c r="Y20" s="30">
        <f t="shared" si="0"/>
        <v>30127</v>
      </c>
      <c r="Z20" s="24" t="s">
        <v>2</v>
      </c>
    </row>
    <row r="21" spans="1:26" ht="15.75" x14ac:dyDescent="0.25">
      <c r="A21" s="44"/>
      <c r="B21" s="6" t="s">
        <v>20</v>
      </c>
      <c r="C21" s="30">
        <v>4365</v>
      </c>
      <c r="D21" s="24" t="s">
        <v>2</v>
      </c>
      <c r="E21" s="30">
        <v>243</v>
      </c>
      <c r="F21" s="24" t="s">
        <v>2</v>
      </c>
      <c r="G21" s="30">
        <v>1559</v>
      </c>
      <c r="H21" s="24" t="s">
        <v>2</v>
      </c>
      <c r="I21" s="30">
        <v>5499</v>
      </c>
      <c r="J21" s="24" t="s">
        <v>2</v>
      </c>
      <c r="K21" s="30">
        <v>1896</v>
      </c>
      <c r="L21" s="24" t="s">
        <v>2</v>
      </c>
      <c r="M21" s="30">
        <v>3644</v>
      </c>
      <c r="N21" s="24" t="s">
        <v>2</v>
      </c>
      <c r="O21" s="30">
        <v>2413</v>
      </c>
      <c r="P21" s="24" t="s">
        <v>2</v>
      </c>
      <c r="Q21" s="30">
        <v>486</v>
      </c>
      <c r="R21" s="24" t="s">
        <v>2</v>
      </c>
      <c r="S21" s="30">
        <v>234</v>
      </c>
      <c r="T21" s="24" t="s">
        <v>2</v>
      </c>
      <c r="U21" s="30">
        <v>171</v>
      </c>
      <c r="V21" s="24" t="s">
        <v>2</v>
      </c>
      <c r="W21" s="30">
        <v>677</v>
      </c>
      <c r="X21" s="24" t="s">
        <v>2</v>
      </c>
      <c r="Y21" s="30">
        <f t="shared" si="0"/>
        <v>21187</v>
      </c>
      <c r="Z21" s="24" t="s">
        <v>2</v>
      </c>
    </row>
    <row r="22" spans="1:26" ht="15.75" x14ac:dyDescent="0.25">
      <c r="A22" s="44"/>
      <c r="B22" s="6" t="s">
        <v>21</v>
      </c>
      <c r="C22" s="30">
        <v>1622</v>
      </c>
      <c r="D22" s="24" t="s">
        <v>2</v>
      </c>
      <c r="E22" s="30">
        <v>816</v>
      </c>
      <c r="F22" s="24" t="s">
        <v>2</v>
      </c>
      <c r="G22" s="30">
        <v>0</v>
      </c>
      <c r="H22" s="24" t="s">
        <v>2</v>
      </c>
      <c r="I22" s="30">
        <v>788</v>
      </c>
      <c r="J22" s="24" t="s">
        <v>2</v>
      </c>
      <c r="K22" s="30">
        <v>1697</v>
      </c>
      <c r="L22" s="24" t="s">
        <v>2</v>
      </c>
      <c r="M22" s="30">
        <v>0</v>
      </c>
      <c r="N22" s="24" t="s">
        <v>2</v>
      </c>
      <c r="O22" s="30">
        <v>1082</v>
      </c>
      <c r="P22" s="24" t="s">
        <v>2</v>
      </c>
      <c r="Q22" s="30">
        <v>0</v>
      </c>
      <c r="R22" s="24" t="s">
        <v>2</v>
      </c>
      <c r="S22" s="30">
        <v>800</v>
      </c>
      <c r="T22" s="24" t="s">
        <v>2</v>
      </c>
      <c r="U22" s="30">
        <v>299</v>
      </c>
      <c r="V22" s="24" t="s">
        <v>2</v>
      </c>
      <c r="W22" s="30">
        <v>375</v>
      </c>
      <c r="X22" s="24" t="s">
        <v>2</v>
      </c>
      <c r="Y22" s="30">
        <f t="shared" si="0"/>
        <v>7479</v>
      </c>
      <c r="Z22" s="24" t="s">
        <v>2</v>
      </c>
    </row>
    <row r="23" spans="1:26" ht="15.75" x14ac:dyDescent="0.25">
      <c r="A23" s="44"/>
      <c r="B23" s="6" t="s">
        <v>22</v>
      </c>
      <c r="C23" s="30">
        <v>104</v>
      </c>
      <c r="D23" s="24" t="s">
        <v>2</v>
      </c>
      <c r="E23" s="30">
        <v>31</v>
      </c>
      <c r="F23" s="24" t="s">
        <v>2</v>
      </c>
      <c r="G23" s="30">
        <v>34</v>
      </c>
      <c r="H23" s="24" t="s">
        <v>2</v>
      </c>
      <c r="I23" s="30">
        <v>58</v>
      </c>
      <c r="J23" s="24" t="s">
        <v>2</v>
      </c>
      <c r="K23" s="30">
        <v>72</v>
      </c>
      <c r="L23" s="24" t="s">
        <v>2</v>
      </c>
      <c r="M23" s="30">
        <v>96</v>
      </c>
      <c r="N23" s="24" t="s">
        <v>2</v>
      </c>
      <c r="O23" s="30">
        <v>179</v>
      </c>
      <c r="P23" s="24" t="s">
        <v>2</v>
      </c>
      <c r="Q23" s="30">
        <v>13</v>
      </c>
      <c r="R23" s="24" t="s">
        <v>2</v>
      </c>
      <c r="S23" s="30">
        <v>57</v>
      </c>
      <c r="T23" s="24" t="s">
        <v>2</v>
      </c>
      <c r="U23" s="30">
        <v>58</v>
      </c>
      <c r="V23" s="24" t="s">
        <v>2</v>
      </c>
      <c r="W23" s="30">
        <v>29</v>
      </c>
      <c r="X23" s="24" t="s">
        <v>2</v>
      </c>
      <c r="Y23" s="30">
        <f t="shared" si="0"/>
        <v>731</v>
      </c>
      <c r="Z23" s="24" t="s">
        <v>2</v>
      </c>
    </row>
    <row r="24" spans="1:26" ht="15.75" x14ac:dyDescent="0.25">
      <c r="A24" s="44"/>
      <c r="B24" s="6" t="s">
        <v>23</v>
      </c>
      <c r="C24" s="30">
        <v>39</v>
      </c>
      <c r="D24" s="24" t="s">
        <v>2</v>
      </c>
      <c r="E24" s="30">
        <v>0</v>
      </c>
      <c r="F24" s="24" t="s">
        <v>2</v>
      </c>
      <c r="G24" s="30">
        <v>7</v>
      </c>
      <c r="H24" s="24" t="s">
        <v>2</v>
      </c>
      <c r="I24" s="30">
        <v>49</v>
      </c>
      <c r="J24" s="24" t="s">
        <v>2</v>
      </c>
      <c r="K24" s="30">
        <v>138</v>
      </c>
      <c r="L24" s="24" t="s">
        <v>2</v>
      </c>
      <c r="M24" s="30">
        <v>239</v>
      </c>
      <c r="N24" s="24" t="s">
        <v>2</v>
      </c>
      <c r="O24" s="30">
        <v>107</v>
      </c>
      <c r="P24" s="24" t="s">
        <v>2</v>
      </c>
      <c r="Q24" s="30">
        <v>64</v>
      </c>
      <c r="R24" s="24" t="s">
        <v>2</v>
      </c>
      <c r="S24" s="30">
        <v>37</v>
      </c>
      <c r="T24" s="24" t="s">
        <v>2</v>
      </c>
      <c r="U24" s="30">
        <v>32</v>
      </c>
      <c r="V24" s="24" t="s">
        <v>2</v>
      </c>
      <c r="W24" s="30">
        <v>18</v>
      </c>
      <c r="X24" s="24" t="s">
        <v>2</v>
      </c>
      <c r="Y24" s="30">
        <f t="shared" si="0"/>
        <v>730</v>
      </c>
      <c r="Z24" s="24" t="s">
        <v>2</v>
      </c>
    </row>
    <row r="25" spans="1:26" ht="25.5" x14ac:dyDescent="0.25">
      <c r="A25" s="44"/>
      <c r="B25" s="6" t="s">
        <v>25</v>
      </c>
      <c r="C25" s="24" t="s">
        <v>2</v>
      </c>
      <c r="D25" s="24" t="s">
        <v>2</v>
      </c>
      <c r="E25" s="24" t="s">
        <v>2</v>
      </c>
      <c r="F25" s="24" t="s">
        <v>2</v>
      </c>
      <c r="G25" s="24" t="s">
        <v>2</v>
      </c>
      <c r="H25" s="24" t="s">
        <v>2</v>
      </c>
      <c r="I25" s="24" t="s">
        <v>2</v>
      </c>
      <c r="J25" s="24" t="s">
        <v>2</v>
      </c>
      <c r="K25" s="24" t="s">
        <v>2</v>
      </c>
      <c r="L25" s="24" t="s">
        <v>2</v>
      </c>
      <c r="M25" s="24" t="s">
        <v>2</v>
      </c>
      <c r="N25" s="24" t="s">
        <v>2</v>
      </c>
      <c r="O25" s="24" t="s">
        <v>2</v>
      </c>
      <c r="P25" s="24" t="s">
        <v>2</v>
      </c>
      <c r="Q25" s="24" t="s">
        <v>2</v>
      </c>
      <c r="R25" s="24" t="s">
        <v>2</v>
      </c>
      <c r="S25" s="24" t="s">
        <v>2</v>
      </c>
      <c r="T25" s="24" t="s">
        <v>2</v>
      </c>
      <c r="U25" s="24" t="s">
        <v>2</v>
      </c>
      <c r="V25" s="24" t="s">
        <v>2</v>
      </c>
      <c r="W25" s="24" t="s">
        <v>2</v>
      </c>
      <c r="X25" s="24" t="s">
        <v>2</v>
      </c>
      <c r="Y25" s="30" t="s">
        <v>2</v>
      </c>
      <c r="Z25" s="24" t="s">
        <v>2</v>
      </c>
    </row>
    <row r="26" spans="1:26" ht="15.75" x14ac:dyDescent="0.25">
      <c r="A26" s="44"/>
      <c r="B26" s="6" t="s">
        <v>24</v>
      </c>
      <c r="C26" s="24" t="s">
        <v>2</v>
      </c>
      <c r="D26" s="24" t="s">
        <v>2</v>
      </c>
      <c r="E26" s="24" t="s">
        <v>2</v>
      </c>
      <c r="F26" s="24" t="s">
        <v>2</v>
      </c>
      <c r="G26" s="24" t="s">
        <v>2</v>
      </c>
      <c r="H26" s="24" t="s">
        <v>2</v>
      </c>
      <c r="I26" s="24" t="s">
        <v>2</v>
      </c>
      <c r="J26" s="24" t="s">
        <v>2</v>
      </c>
      <c r="K26" s="24" t="s">
        <v>2</v>
      </c>
      <c r="L26" s="24" t="s">
        <v>2</v>
      </c>
      <c r="M26" s="24" t="s">
        <v>2</v>
      </c>
      <c r="N26" s="24" t="s">
        <v>2</v>
      </c>
      <c r="O26" s="24" t="s">
        <v>2</v>
      </c>
      <c r="P26" s="24" t="s">
        <v>2</v>
      </c>
      <c r="Q26" s="24" t="s">
        <v>2</v>
      </c>
      <c r="R26" s="24" t="s">
        <v>2</v>
      </c>
      <c r="S26" s="24" t="s">
        <v>2</v>
      </c>
      <c r="T26" s="24" t="s">
        <v>2</v>
      </c>
      <c r="U26" s="24" t="s">
        <v>2</v>
      </c>
      <c r="V26" s="24" t="s">
        <v>2</v>
      </c>
      <c r="W26" s="24" t="s">
        <v>2</v>
      </c>
      <c r="X26" s="24" t="s">
        <v>2</v>
      </c>
      <c r="Y26" s="30" t="s">
        <v>2</v>
      </c>
      <c r="Z26" s="24" t="s">
        <v>2</v>
      </c>
    </row>
    <row r="27" spans="1:26" ht="51.75" x14ac:dyDescent="0.25">
      <c r="A27" s="36">
        <v>5</v>
      </c>
      <c r="B27" s="2" t="s">
        <v>27</v>
      </c>
      <c r="C27" s="26">
        <f>C28/C29*100</f>
        <v>99.906123845364348</v>
      </c>
      <c r="D27" s="24">
        <v>5</v>
      </c>
      <c r="E27" s="26">
        <f>E28/E29*100</f>
        <v>97.675506078981513</v>
      </c>
      <c r="F27" s="24">
        <v>4</v>
      </c>
      <c r="G27" s="26">
        <f>G28/G29*100</f>
        <v>99.587935956311284</v>
      </c>
      <c r="H27" s="24">
        <v>4</v>
      </c>
      <c r="I27" s="26">
        <f>I28/I29*100</f>
        <v>99.682741955525714</v>
      </c>
      <c r="J27" s="24">
        <v>4</v>
      </c>
      <c r="K27" s="26">
        <f>K28/K29*100</f>
        <v>99.392999108150917</v>
      </c>
      <c r="L27" s="24">
        <v>4</v>
      </c>
      <c r="M27" s="26">
        <f>M28/M29*100</f>
        <v>99.374956654414319</v>
      </c>
      <c r="N27" s="24">
        <v>4</v>
      </c>
      <c r="O27" s="26">
        <f>O28/O29*100</f>
        <v>100</v>
      </c>
      <c r="P27" s="24">
        <v>5</v>
      </c>
      <c r="Q27" s="26">
        <f>Q28/Q29*100</f>
        <v>99.280158922144281</v>
      </c>
      <c r="R27" s="24">
        <v>4</v>
      </c>
      <c r="S27" s="26">
        <f>S28/S29*100</f>
        <v>99.997106955842497</v>
      </c>
      <c r="T27" s="24">
        <v>5</v>
      </c>
      <c r="U27" s="26">
        <f>U28/U29*100</f>
        <v>94.620259431626891</v>
      </c>
      <c r="V27" s="24">
        <v>4</v>
      </c>
      <c r="W27" s="26">
        <f>W28/W29*100</f>
        <v>93.667843461278451</v>
      </c>
      <c r="X27" s="24">
        <v>4</v>
      </c>
      <c r="Y27" s="30"/>
      <c r="Z27" s="25">
        <f>D27+F27+H27+J27+L27+N27+P27+R27+T27+V27+X27</f>
        <v>47</v>
      </c>
    </row>
    <row r="28" spans="1:26" ht="51" x14ac:dyDescent="0.25">
      <c r="A28" s="36"/>
      <c r="B28" s="1" t="s">
        <v>54</v>
      </c>
      <c r="C28" s="30">
        <v>36503.199999999997</v>
      </c>
      <c r="D28" s="24" t="s">
        <v>2</v>
      </c>
      <c r="E28" s="30">
        <v>25901.200000000001</v>
      </c>
      <c r="F28" s="24" t="s">
        <v>2</v>
      </c>
      <c r="G28" s="30">
        <v>12035.7</v>
      </c>
      <c r="H28" s="24" t="s">
        <v>2</v>
      </c>
      <c r="I28" s="30">
        <v>37704.1</v>
      </c>
      <c r="J28" s="24" t="s">
        <v>2</v>
      </c>
      <c r="K28" s="30">
        <v>40232</v>
      </c>
      <c r="L28" s="24" t="s">
        <v>2</v>
      </c>
      <c r="M28" s="30">
        <v>34389.300000000003</v>
      </c>
      <c r="N28" s="24" t="s">
        <v>2</v>
      </c>
      <c r="O28" s="30">
        <v>35599</v>
      </c>
      <c r="P28" s="24" t="s">
        <v>2</v>
      </c>
      <c r="Q28" s="30">
        <v>13543.7</v>
      </c>
      <c r="R28" s="24" t="s">
        <v>2</v>
      </c>
      <c r="S28" s="30">
        <v>10369.4</v>
      </c>
      <c r="T28" s="24" t="s">
        <v>2</v>
      </c>
      <c r="U28" s="30">
        <v>9555.7000000000007</v>
      </c>
      <c r="V28" s="24" t="s">
        <v>2</v>
      </c>
      <c r="W28" s="30">
        <v>2494</v>
      </c>
      <c r="X28" s="24" t="s">
        <v>2</v>
      </c>
      <c r="Y28" s="30">
        <f t="shared" si="0"/>
        <v>258327.30000000002</v>
      </c>
      <c r="Z28" s="24" t="s">
        <v>2</v>
      </c>
    </row>
    <row r="29" spans="1:26" ht="51" x14ac:dyDescent="0.25">
      <c r="A29" s="36"/>
      <c r="B29" s="1" t="s">
        <v>55</v>
      </c>
      <c r="C29" s="30">
        <v>36537.5</v>
      </c>
      <c r="D29" s="24" t="s">
        <v>2</v>
      </c>
      <c r="E29" s="30">
        <v>26517.599999999999</v>
      </c>
      <c r="F29" s="24" t="s">
        <v>2</v>
      </c>
      <c r="G29" s="30">
        <v>12085.5</v>
      </c>
      <c r="H29" s="24" t="s">
        <v>2</v>
      </c>
      <c r="I29" s="30">
        <v>37824.1</v>
      </c>
      <c r="J29" s="24" t="s">
        <v>2</v>
      </c>
      <c r="K29" s="30">
        <v>40477.699999999997</v>
      </c>
      <c r="L29" s="24" t="s">
        <v>2</v>
      </c>
      <c r="M29" s="30">
        <v>34605.599999999999</v>
      </c>
      <c r="N29" s="24" t="s">
        <v>2</v>
      </c>
      <c r="O29" s="30">
        <v>35599</v>
      </c>
      <c r="P29" s="24" t="s">
        <v>2</v>
      </c>
      <c r="Q29" s="30">
        <v>13641.9</v>
      </c>
      <c r="R29" s="24" t="s">
        <v>2</v>
      </c>
      <c r="S29" s="30">
        <v>10369.700000000001</v>
      </c>
      <c r="T29" s="24" t="s">
        <v>2</v>
      </c>
      <c r="U29" s="30">
        <v>10099</v>
      </c>
      <c r="V29" s="24" t="s">
        <v>2</v>
      </c>
      <c r="W29" s="30">
        <v>2662.6</v>
      </c>
      <c r="X29" s="24" t="s">
        <v>2</v>
      </c>
      <c r="Y29" s="30">
        <f t="shared" si="0"/>
        <v>260420.20000000004</v>
      </c>
      <c r="Z29" s="24" t="s">
        <v>2</v>
      </c>
    </row>
    <row r="30" spans="1:26" ht="77.25" x14ac:dyDescent="0.25">
      <c r="A30" s="36">
        <v>6</v>
      </c>
      <c r="B30" s="2" t="s">
        <v>28</v>
      </c>
      <c r="C30" s="26">
        <f>C32/C31*100</f>
        <v>97.190584662110865</v>
      </c>
      <c r="D30" s="24">
        <v>5</v>
      </c>
      <c r="E30" s="26">
        <f t="shared" ref="E30:W30" si="1">E32/E31*100</f>
        <v>100</v>
      </c>
      <c r="F30" s="24">
        <v>5</v>
      </c>
      <c r="G30" s="26">
        <f t="shared" si="1"/>
        <v>100</v>
      </c>
      <c r="H30" s="24">
        <v>5</v>
      </c>
      <c r="I30" s="26">
        <f t="shared" si="1"/>
        <v>86.774441878367981</v>
      </c>
      <c r="J30" s="24">
        <v>0</v>
      </c>
      <c r="K30" s="26">
        <f t="shared" si="1"/>
        <v>97.618776347271265</v>
      </c>
      <c r="L30" s="24">
        <v>5</v>
      </c>
      <c r="M30" s="26">
        <f t="shared" si="1"/>
        <v>100</v>
      </c>
      <c r="N30" s="24">
        <v>5</v>
      </c>
      <c r="O30" s="26">
        <f t="shared" si="1"/>
        <v>99.891463613176313</v>
      </c>
      <c r="P30" s="24">
        <v>5</v>
      </c>
      <c r="Q30" s="26">
        <f t="shared" si="1"/>
        <v>100</v>
      </c>
      <c r="R30" s="24">
        <v>5</v>
      </c>
      <c r="S30" s="26">
        <f t="shared" si="1"/>
        <v>100</v>
      </c>
      <c r="T30" s="24">
        <v>5</v>
      </c>
      <c r="U30" s="26">
        <f t="shared" si="1"/>
        <v>100</v>
      </c>
      <c r="V30" s="24">
        <v>5</v>
      </c>
      <c r="W30" s="26">
        <f t="shared" si="1"/>
        <v>99.090804363430124</v>
      </c>
      <c r="X30" s="24">
        <v>5</v>
      </c>
      <c r="Y30" s="30"/>
      <c r="Z30" s="25">
        <f>D30+F30+H30+J30+L30+N30+P30+R30+T30+V30+X30</f>
        <v>50</v>
      </c>
    </row>
    <row r="31" spans="1:26" ht="66" customHeight="1" x14ac:dyDescent="0.25">
      <c r="A31" s="36"/>
      <c r="B31" s="1" t="s">
        <v>56</v>
      </c>
      <c r="C31" s="30">
        <v>526.79999999999995</v>
      </c>
      <c r="D31" s="24" t="s">
        <v>2</v>
      </c>
      <c r="E31" s="30">
        <v>600.4</v>
      </c>
      <c r="F31" s="24" t="s">
        <v>2</v>
      </c>
      <c r="G31" s="30">
        <v>145.30000000000001</v>
      </c>
      <c r="H31" s="24" t="s">
        <v>2</v>
      </c>
      <c r="I31" s="30">
        <v>649.5</v>
      </c>
      <c r="J31" s="24" t="s">
        <v>2</v>
      </c>
      <c r="K31" s="30">
        <v>877.7</v>
      </c>
      <c r="L31" s="24" t="s">
        <v>2</v>
      </c>
      <c r="M31" s="30">
        <v>913.8</v>
      </c>
      <c r="N31" s="24" t="s">
        <v>2</v>
      </c>
      <c r="O31" s="30">
        <v>1842.7</v>
      </c>
      <c r="P31" s="24" t="s">
        <v>2</v>
      </c>
      <c r="Q31" s="30">
        <v>167.7</v>
      </c>
      <c r="R31" s="24" t="s">
        <v>2</v>
      </c>
      <c r="S31" s="30">
        <v>638.70000000000005</v>
      </c>
      <c r="T31" s="24" t="s">
        <v>2</v>
      </c>
      <c r="U31" s="30">
        <v>496.7</v>
      </c>
      <c r="V31" s="24" t="s">
        <v>2</v>
      </c>
      <c r="W31" s="30">
        <v>11284.7</v>
      </c>
      <c r="X31" s="24" t="s">
        <v>2</v>
      </c>
      <c r="Y31" s="30">
        <f t="shared" si="0"/>
        <v>18144</v>
      </c>
      <c r="Z31" s="24" t="s">
        <v>2</v>
      </c>
    </row>
    <row r="32" spans="1:26" ht="64.5" customHeight="1" x14ac:dyDescent="0.25">
      <c r="A32" s="36"/>
      <c r="B32" s="1" t="s">
        <v>57</v>
      </c>
      <c r="C32" s="30">
        <v>512</v>
      </c>
      <c r="D32" s="24" t="s">
        <v>2</v>
      </c>
      <c r="E32" s="30">
        <v>600.4</v>
      </c>
      <c r="F32" s="24" t="s">
        <v>2</v>
      </c>
      <c r="G32" s="30">
        <v>145.30000000000001</v>
      </c>
      <c r="H32" s="24" t="s">
        <v>2</v>
      </c>
      <c r="I32" s="30">
        <v>563.6</v>
      </c>
      <c r="J32" s="24" t="s">
        <v>2</v>
      </c>
      <c r="K32" s="30">
        <v>856.8</v>
      </c>
      <c r="L32" s="24" t="s">
        <v>2</v>
      </c>
      <c r="M32" s="30">
        <v>913.8</v>
      </c>
      <c r="N32" s="24" t="s">
        <v>2</v>
      </c>
      <c r="O32" s="30">
        <v>1840.7</v>
      </c>
      <c r="P32" s="24" t="s">
        <v>2</v>
      </c>
      <c r="Q32" s="30">
        <v>167.7</v>
      </c>
      <c r="R32" s="24" t="s">
        <v>2</v>
      </c>
      <c r="S32" s="30">
        <v>638.70000000000005</v>
      </c>
      <c r="T32" s="24" t="s">
        <v>2</v>
      </c>
      <c r="U32" s="30">
        <v>496.7</v>
      </c>
      <c r="V32" s="24" t="s">
        <v>2</v>
      </c>
      <c r="W32" s="30">
        <v>11182.1</v>
      </c>
      <c r="X32" s="24" t="s">
        <v>2</v>
      </c>
      <c r="Y32" s="30">
        <f t="shared" si="0"/>
        <v>17917.8</v>
      </c>
      <c r="Z32" s="24" t="s">
        <v>2</v>
      </c>
    </row>
    <row r="33" spans="1:26" ht="39" x14ac:dyDescent="0.25">
      <c r="A33" s="36">
        <v>7</v>
      </c>
      <c r="B33" s="2" t="s">
        <v>29</v>
      </c>
      <c r="C33" s="24">
        <v>0</v>
      </c>
      <c r="D33" s="24">
        <v>5</v>
      </c>
      <c r="E33" s="24">
        <v>0</v>
      </c>
      <c r="F33" s="24">
        <v>5</v>
      </c>
      <c r="G33" s="24">
        <v>0</v>
      </c>
      <c r="H33" s="24">
        <v>5</v>
      </c>
      <c r="I33" s="24">
        <v>0</v>
      </c>
      <c r="J33" s="24">
        <v>5</v>
      </c>
      <c r="K33" s="24">
        <v>0</v>
      </c>
      <c r="L33" s="24">
        <v>5</v>
      </c>
      <c r="M33" s="24">
        <v>0</v>
      </c>
      <c r="N33" s="24">
        <v>5</v>
      </c>
      <c r="O33" s="24">
        <v>0</v>
      </c>
      <c r="P33" s="24">
        <v>5</v>
      </c>
      <c r="Q33" s="24">
        <v>0</v>
      </c>
      <c r="R33" s="24">
        <v>5</v>
      </c>
      <c r="S33" s="24">
        <v>0</v>
      </c>
      <c r="T33" s="24">
        <v>5</v>
      </c>
      <c r="U33" s="24">
        <v>0</v>
      </c>
      <c r="V33" s="24">
        <v>5</v>
      </c>
      <c r="W33" s="24">
        <v>0</v>
      </c>
      <c r="X33" s="24">
        <v>5</v>
      </c>
      <c r="Y33" s="30"/>
      <c r="Z33" s="25">
        <f>D33+F33+H33+J33+L33+N33+P33+R33+T33+V33+X33</f>
        <v>55</v>
      </c>
    </row>
    <row r="34" spans="1:26" ht="63.75" x14ac:dyDescent="0.25">
      <c r="A34" s="36"/>
      <c r="B34" s="1" t="s">
        <v>58</v>
      </c>
      <c r="C34" s="24">
        <v>0</v>
      </c>
      <c r="D34" s="24" t="s">
        <v>2</v>
      </c>
      <c r="E34" s="24">
        <v>0</v>
      </c>
      <c r="F34" s="24" t="s">
        <v>2</v>
      </c>
      <c r="G34" s="24">
        <v>0</v>
      </c>
      <c r="H34" s="24" t="s">
        <v>2</v>
      </c>
      <c r="I34" s="24">
        <v>0</v>
      </c>
      <c r="J34" s="24" t="s">
        <v>2</v>
      </c>
      <c r="K34" s="24">
        <v>0</v>
      </c>
      <c r="L34" s="24" t="s">
        <v>2</v>
      </c>
      <c r="M34" s="24">
        <v>0</v>
      </c>
      <c r="N34" s="24" t="s">
        <v>2</v>
      </c>
      <c r="O34" s="24">
        <v>0</v>
      </c>
      <c r="P34" s="24" t="s">
        <v>2</v>
      </c>
      <c r="Q34" s="24">
        <v>0</v>
      </c>
      <c r="R34" s="24" t="s">
        <v>2</v>
      </c>
      <c r="S34" s="24">
        <v>0</v>
      </c>
      <c r="T34" s="24" t="s">
        <v>2</v>
      </c>
      <c r="U34" s="24">
        <v>0</v>
      </c>
      <c r="V34" s="24" t="s">
        <v>2</v>
      </c>
      <c r="W34" s="24">
        <v>0</v>
      </c>
      <c r="X34" s="24" t="s">
        <v>2</v>
      </c>
      <c r="Y34" s="30">
        <f t="shared" si="0"/>
        <v>0</v>
      </c>
      <c r="Z34" s="24" t="s">
        <v>2</v>
      </c>
    </row>
    <row r="35" spans="1:26" ht="51.75" x14ac:dyDescent="0.25">
      <c r="A35" s="36">
        <v>8</v>
      </c>
      <c r="B35" s="2" t="s">
        <v>43</v>
      </c>
      <c r="C35" s="24">
        <v>0</v>
      </c>
      <c r="D35" s="24">
        <v>5</v>
      </c>
      <c r="E35" s="24">
        <v>0</v>
      </c>
      <c r="F35" s="24">
        <v>5</v>
      </c>
      <c r="G35" s="24">
        <v>0</v>
      </c>
      <c r="H35" s="24">
        <v>5</v>
      </c>
      <c r="I35" s="24">
        <v>0</v>
      </c>
      <c r="J35" s="24">
        <v>5</v>
      </c>
      <c r="K35" s="24">
        <v>0</v>
      </c>
      <c r="L35" s="24">
        <v>5</v>
      </c>
      <c r="M35" s="24">
        <v>0</v>
      </c>
      <c r="N35" s="24">
        <v>5</v>
      </c>
      <c r="O35" s="24">
        <v>0</v>
      </c>
      <c r="P35" s="24">
        <v>5</v>
      </c>
      <c r="Q35" s="24">
        <v>0</v>
      </c>
      <c r="R35" s="24">
        <v>5</v>
      </c>
      <c r="S35" s="24">
        <v>0</v>
      </c>
      <c r="T35" s="24">
        <v>5</v>
      </c>
      <c r="U35" s="24">
        <v>0</v>
      </c>
      <c r="V35" s="24">
        <v>5</v>
      </c>
      <c r="W35" s="24">
        <v>0</v>
      </c>
      <c r="X35" s="24">
        <v>5</v>
      </c>
      <c r="Y35" s="30"/>
      <c r="Z35" s="25">
        <f>D35+F35+H35+J35+L35+N35+P35+R35+T35+V35+X35</f>
        <v>55</v>
      </c>
    </row>
    <row r="36" spans="1:26" ht="43.5" customHeight="1" x14ac:dyDescent="0.25">
      <c r="A36" s="36"/>
      <c r="B36" s="1" t="s">
        <v>30</v>
      </c>
      <c r="C36" s="24">
        <v>0</v>
      </c>
      <c r="D36" s="24" t="s">
        <v>2</v>
      </c>
      <c r="E36" s="24">
        <v>0</v>
      </c>
      <c r="F36" s="24" t="s">
        <v>2</v>
      </c>
      <c r="G36" s="24">
        <v>0</v>
      </c>
      <c r="H36" s="24" t="s">
        <v>2</v>
      </c>
      <c r="I36" s="24">
        <v>0</v>
      </c>
      <c r="J36" s="24" t="s">
        <v>2</v>
      </c>
      <c r="K36" s="24">
        <v>0</v>
      </c>
      <c r="L36" s="24" t="s">
        <v>2</v>
      </c>
      <c r="M36" s="24">
        <v>0</v>
      </c>
      <c r="N36" s="24" t="s">
        <v>2</v>
      </c>
      <c r="O36" s="24">
        <v>0</v>
      </c>
      <c r="P36" s="24" t="s">
        <v>2</v>
      </c>
      <c r="Q36" s="24">
        <v>0</v>
      </c>
      <c r="R36" s="24" t="s">
        <v>2</v>
      </c>
      <c r="S36" s="24">
        <v>0</v>
      </c>
      <c r="T36" s="24" t="s">
        <v>2</v>
      </c>
      <c r="U36" s="24">
        <v>0</v>
      </c>
      <c r="V36" s="24" t="s">
        <v>2</v>
      </c>
      <c r="W36" s="24">
        <v>0</v>
      </c>
      <c r="X36" s="24" t="s">
        <v>2</v>
      </c>
      <c r="Y36" s="30">
        <f t="shared" si="0"/>
        <v>0</v>
      </c>
      <c r="Z36" s="24" t="s">
        <v>2</v>
      </c>
    </row>
    <row r="37" spans="1:26" ht="39" x14ac:dyDescent="0.25">
      <c r="A37" s="36">
        <v>9</v>
      </c>
      <c r="B37" s="2" t="s">
        <v>44</v>
      </c>
      <c r="C37" s="24">
        <v>0</v>
      </c>
      <c r="D37" s="24">
        <v>5</v>
      </c>
      <c r="E37" s="24">
        <v>0</v>
      </c>
      <c r="F37" s="24">
        <v>5</v>
      </c>
      <c r="G37" s="24">
        <v>0</v>
      </c>
      <c r="H37" s="24">
        <v>5</v>
      </c>
      <c r="I37" s="24">
        <v>0</v>
      </c>
      <c r="J37" s="24">
        <v>5</v>
      </c>
      <c r="K37" s="24">
        <v>0</v>
      </c>
      <c r="L37" s="24">
        <v>5</v>
      </c>
      <c r="M37" s="24">
        <v>0</v>
      </c>
      <c r="N37" s="24">
        <v>5</v>
      </c>
      <c r="O37" s="24">
        <v>0</v>
      </c>
      <c r="P37" s="24">
        <v>5</v>
      </c>
      <c r="Q37" s="24">
        <v>0</v>
      </c>
      <c r="R37" s="24">
        <v>5</v>
      </c>
      <c r="S37" s="24">
        <v>0</v>
      </c>
      <c r="T37" s="24">
        <v>5</v>
      </c>
      <c r="U37" s="24">
        <v>0</v>
      </c>
      <c r="V37" s="24">
        <v>5</v>
      </c>
      <c r="W37" s="24">
        <v>0</v>
      </c>
      <c r="X37" s="24">
        <v>5</v>
      </c>
      <c r="Y37" s="30"/>
      <c r="Z37" s="25">
        <f>D37+F37+H37+J37+L37+N37+P37+R37+T37+V37+X37</f>
        <v>55</v>
      </c>
    </row>
    <row r="38" spans="1:26" ht="63.75" x14ac:dyDescent="0.25">
      <c r="A38" s="36"/>
      <c r="B38" s="1" t="s">
        <v>59</v>
      </c>
      <c r="C38" s="24">
        <v>0</v>
      </c>
      <c r="D38" s="24" t="s">
        <v>2</v>
      </c>
      <c r="E38" s="24">
        <v>0</v>
      </c>
      <c r="F38" s="24" t="s">
        <v>2</v>
      </c>
      <c r="G38" s="24">
        <v>0</v>
      </c>
      <c r="H38" s="24" t="s">
        <v>2</v>
      </c>
      <c r="I38" s="24">
        <v>0</v>
      </c>
      <c r="J38" s="24" t="s">
        <v>2</v>
      </c>
      <c r="K38" s="24">
        <v>0</v>
      </c>
      <c r="L38" s="24" t="s">
        <v>2</v>
      </c>
      <c r="M38" s="24">
        <v>0</v>
      </c>
      <c r="N38" s="24" t="s">
        <v>2</v>
      </c>
      <c r="O38" s="24">
        <v>0</v>
      </c>
      <c r="P38" s="24" t="s">
        <v>2</v>
      </c>
      <c r="Q38" s="24">
        <v>0</v>
      </c>
      <c r="R38" s="24" t="s">
        <v>2</v>
      </c>
      <c r="S38" s="24">
        <v>0</v>
      </c>
      <c r="T38" s="24" t="s">
        <v>2</v>
      </c>
      <c r="U38" s="24">
        <v>0</v>
      </c>
      <c r="V38" s="24" t="s">
        <v>2</v>
      </c>
      <c r="W38" s="24">
        <v>0</v>
      </c>
      <c r="X38" s="24" t="s">
        <v>2</v>
      </c>
      <c r="Y38" s="30">
        <f t="shared" si="0"/>
        <v>0</v>
      </c>
      <c r="Z38" s="24" t="s">
        <v>2</v>
      </c>
    </row>
    <row r="39" spans="1:26" ht="39" x14ac:dyDescent="0.25">
      <c r="A39" s="36">
        <v>10</v>
      </c>
      <c r="B39" s="2" t="s">
        <v>45</v>
      </c>
      <c r="C39" s="24">
        <v>0</v>
      </c>
      <c r="D39" s="24">
        <v>5</v>
      </c>
      <c r="E39" s="24">
        <v>0</v>
      </c>
      <c r="F39" s="24">
        <v>5</v>
      </c>
      <c r="G39" s="24">
        <v>0</v>
      </c>
      <c r="H39" s="24">
        <v>5</v>
      </c>
      <c r="I39" s="24">
        <v>0</v>
      </c>
      <c r="J39" s="24">
        <v>5</v>
      </c>
      <c r="K39" s="24">
        <v>0</v>
      </c>
      <c r="L39" s="24">
        <v>5</v>
      </c>
      <c r="M39" s="24">
        <v>0</v>
      </c>
      <c r="N39" s="24">
        <v>5</v>
      </c>
      <c r="O39" s="24">
        <v>0</v>
      </c>
      <c r="P39" s="24">
        <v>5</v>
      </c>
      <c r="Q39" s="24">
        <v>0</v>
      </c>
      <c r="R39" s="24">
        <v>5</v>
      </c>
      <c r="S39" s="24">
        <v>0</v>
      </c>
      <c r="T39" s="24">
        <v>5</v>
      </c>
      <c r="U39" s="24">
        <v>0</v>
      </c>
      <c r="V39" s="24">
        <v>5</v>
      </c>
      <c r="W39" s="24">
        <v>0</v>
      </c>
      <c r="X39" s="24">
        <v>5</v>
      </c>
      <c r="Y39" s="30"/>
      <c r="Z39" s="25">
        <f>D39+F39+H39+J39+L39+N39+P39+R39+T39+V39+X39</f>
        <v>55</v>
      </c>
    </row>
    <row r="40" spans="1:26" ht="38.25" x14ac:dyDescent="0.25">
      <c r="A40" s="36"/>
      <c r="B40" s="1" t="s">
        <v>31</v>
      </c>
      <c r="C40" s="24">
        <v>0</v>
      </c>
      <c r="D40" s="24" t="s">
        <v>2</v>
      </c>
      <c r="E40" s="24">
        <v>0</v>
      </c>
      <c r="F40" s="24" t="s">
        <v>2</v>
      </c>
      <c r="G40" s="24">
        <v>0</v>
      </c>
      <c r="H40" s="24" t="s">
        <v>2</v>
      </c>
      <c r="I40" s="24">
        <v>0</v>
      </c>
      <c r="J40" s="24" t="s">
        <v>2</v>
      </c>
      <c r="K40" s="24">
        <v>0</v>
      </c>
      <c r="L40" s="24" t="s">
        <v>2</v>
      </c>
      <c r="M40" s="24">
        <v>0</v>
      </c>
      <c r="N40" s="24" t="s">
        <v>2</v>
      </c>
      <c r="O40" s="24">
        <v>0</v>
      </c>
      <c r="P40" s="24" t="s">
        <v>2</v>
      </c>
      <c r="Q40" s="24">
        <v>0</v>
      </c>
      <c r="R40" s="24" t="s">
        <v>2</v>
      </c>
      <c r="S40" s="24">
        <v>0</v>
      </c>
      <c r="T40" s="24" t="s">
        <v>2</v>
      </c>
      <c r="U40" s="24">
        <v>0</v>
      </c>
      <c r="V40" s="24" t="s">
        <v>2</v>
      </c>
      <c r="W40" s="24">
        <v>0</v>
      </c>
      <c r="X40" s="24" t="s">
        <v>2</v>
      </c>
      <c r="Y40" s="30">
        <f t="shared" si="0"/>
        <v>0</v>
      </c>
      <c r="Z40" s="24" t="s">
        <v>2</v>
      </c>
    </row>
    <row r="41" spans="1:26" ht="64.5" x14ac:dyDescent="0.25">
      <c r="A41" s="36">
        <v>11</v>
      </c>
      <c r="B41" s="2" t="s">
        <v>83</v>
      </c>
      <c r="C41" s="26">
        <v>0</v>
      </c>
      <c r="D41" s="24">
        <v>5</v>
      </c>
      <c r="E41" s="26">
        <v>0</v>
      </c>
      <c r="F41" s="24">
        <v>5</v>
      </c>
      <c r="G41" s="26">
        <v>0</v>
      </c>
      <c r="H41" s="24">
        <v>5</v>
      </c>
      <c r="I41" s="26">
        <v>0</v>
      </c>
      <c r="J41" s="24">
        <v>5</v>
      </c>
      <c r="K41" s="26">
        <v>0</v>
      </c>
      <c r="L41" s="24">
        <v>5</v>
      </c>
      <c r="M41" s="26">
        <v>0</v>
      </c>
      <c r="N41" s="24">
        <v>5</v>
      </c>
      <c r="O41" s="26">
        <v>0</v>
      </c>
      <c r="P41" s="24">
        <v>5</v>
      </c>
      <c r="Q41" s="26">
        <v>0</v>
      </c>
      <c r="R41" s="24">
        <v>5</v>
      </c>
      <c r="S41" s="26">
        <f>S42/S43*100</f>
        <v>50</v>
      </c>
      <c r="T41" s="24">
        <v>0</v>
      </c>
      <c r="U41" s="26">
        <f>U42/U43*100</f>
        <v>50</v>
      </c>
      <c r="V41" s="24">
        <v>0</v>
      </c>
      <c r="W41" s="26">
        <f>W42/W43*100</f>
        <v>100</v>
      </c>
      <c r="X41" s="24">
        <v>0</v>
      </c>
      <c r="Y41" s="30"/>
      <c r="Z41" s="25">
        <f>D41+F41+H41+J41+L41+N41+P41+R41+T41+V41+X41</f>
        <v>40</v>
      </c>
    </row>
    <row r="42" spans="1:26" ht="66.75" customHeight="1" x14ac:dyDescent="0.25">
      <c r="A42" s="36"/>
      <c r="B42" s="6" t="s">
        <v>60</v>
      </c>
      <c r="C42" s="24">
        <v>0</v>
      </c>
      <c r="D42" s="24" t="s">
        <v>2</v>
      </c>
      <c r="E42" s="24">
        <v>0</v>
      </c>
      <c r="F42" s="24" t="s">
        <v>2</v>
      </c>
      <c r="G42" s="24">
        <v>0</v>
      </c>
      <c r="H42" s="24" t="s">
        <v>2</v>
      </c>
      <c r="I42" s="24">
        <v>1</v>
      </c>
      <c r="J42" s="24" t="s">
        <v>2</v>
      </c>
      <c r="K42" s="24">
        <v>0</v>
      </c>
      <c r="L42" s="24" t="s">
        <v>2</v>
      </c>
      <c r="M42" s="24">
        <v>0</v>
      </c>
      <c r="N42" s="24" t="s">
        <v>2</v>
      </c>
      <c r="O42" s="24">
        <v>0</v>
      </c>
      <c r="P42" s="24" t="s">
        <v>2</v>
      </c>
      <c r="Q42" s="24">
        <v>0</v>
      </c>
      <c r="R42" s="24" t="s">
        <v>2</v>
      </c>
      <c r="S42" s="24">
        <v>1</v>
      </c>
      <c r="T42" s="24" t="s">
        <v>2</v>
      </c>
      <c r="U42" s="24">
        <v>2</v>
      </c>
      <c r="V42" s="24" t="s">
        <v>2</v>
      </c>
      <c r="W42" s="24">
        <v>2</v>
      </c>
      <c r="X42" s="24" t="s">
        <v>2</v>
      </c>
      <c r="Y42" s="30">
        <f t="shared" si="0"/>
        <v>6</v>
      </c>
      <c r="Z42" s="24" t="s">
        <v>2</v>
      </c>
    </row>
    <row r="43" spans="1:26" ht="51.75" customHeight="1" x14ac:dyDescent="0.25">
      <c r="A43" s="36"/>
      <c r="B43" s="6" t="s">
        <v>61</v>
      </c>
      <c r="C43" s="24">
        <v>0</v>
      </c>
      <c r="D43" s="24" t="s">
        <v>2</v>
      </c>
      <c r="E43" s="24">
        <v>0</v>
      </c>
      <c r="F43" s="24" t="s">
        <v>2</v>
      </c>
      <c r="G43" s="24">
        <v>0</v>
      </c>
      <c r="H43" s="24" t="s">
        <v>2</v>
      </c>
      <c r="I43" s="24">
        <v>1</v>
      </c>
      <c r="J43" s="24" t="s">
        <v>2</v>
      </c>
      <c r="K43" s="24">
        <v>0</v>
      </c>
      <c r="L43" s="24" t="s">
        <v>2</v>
      </c>
      <c r="M43" s="24">
        <v>0</v>
      </c>
      <c r="N43" s="24" t="s">
        <v>2</v>
      </c>
      <c r="O43" s="24">
        <v>1</v>
      </c>
      <c r="P43" s="24" t="s">
        <v>2</v>
      </c>
      <c r="Q43" s="24">
        <v>0</v>
      </c>
      <c r="R43" s="24" t="s">
        <v>2</v>
      </c>
      <c r="S43" s="24">
        <v>2</v>
      </c>
      <c r="T43" s="24" t="s">
        <v>2</v>
      </c>
      <c r="U43" s="24">
        <v>4</v>
      </c>
      <c r="V43" s="24" t="s">
        <v>2</v>
      </c>
      <c r="W43" s="24">
        <v>2</v>
      </c>
      <c r="X43" s="24" t="s">
        <v>2</v>
      </c>
      <c r="Y43" s="30">
        <f t="shared" si="0"/>
        <v>10</v>
      </c>
      <c r="Z43" s="24" t="s">
        <v>2</v>
      </c>
    </row>
    <row r="44" spans="1:26" ht="51.75" x14ac:dyDescent="0.25">
      <c r="A44" s="36">
        <v>12</v>
      </c>
      <c r="B44" s="2" t="s">
        <v>32</v>
      </c>
      <c r="C44" s="24">
        <f>C45/C46*100</f>
        <v>100</v>
      </c>
      <c r="D44" s="24">
        <v>0</v>
      </c>
      <c r="E44" s="24">
        <v>0</v>
      </c>
      <c r="F44" s="24">
        <v>5</v>
      </c>
      <c r="G44" s="24">
        <v>0</v>
      </c>
      <c r="H44" s="24">
        <v>0</v>
      </c>
      <c r="I44" s="24">
        <v>0</v>
      </c>
      <c r="J44" s="24">
        <v>5</v>
      </c>
      <c r="K44" s="24">
        <f>K45/K46*100</f>
        <v>100</v>
      </c>
      <c r="L44" s="24">
        <v>0</v>
      </c>
      <c r="M44" s="24">
        <v>0</v>
      </c>
      <c r="N44" s="24">
        <v>5</v>
      </c>
      <c r="O44" s="24">
        <v>0</v>
      </c>
      <c r="P44" s="24">
        <v>0</v>
      </c>
      <c r="Q44" s="24">
        <v>0</v>
      </c>
      <c r="R44" s="24">
        <v>5</v>
      </c>
      <c r="S44" s="24">
        <v>0</v>
      </c>
      <c r="T44" s="24">
        <v>5</v>
      </c>
      <c r="U44" s="24">
        <v>0</v>
      </c>
      <c r="V44" s="24">
        <v>0</v>
      </c>
      <c r="W44" s="24">
        <v>0</v>
      </c>
      <c r="X44" s="24">
        <v>0</v>
      </c>
      <c r="Y44" s="30"/>
      <c r="Z44" s="25">
        <f>D44+F44+H44+J44+L44+N44+P44+R44+T44+V44+X44</f>
        <v>25</v>
      </c>
    </row>
    <row r="45" spans="1:26" ht="71.25" customHeight="1" x14ac:dyDescent="0.25">
      <c r="A45" s="36"/>
      <c r="B45" s="23" t="s">
        <v>62</v>
      </c>
      <c r="C45" s="27">
        <v>1</v>
      </c>
      <c r="D45" s="24" t="s">
        <v>2</v>
      </c>
      <c r="E45" s="24">
        <v>0</v>
      </c>
      <c r="F45" s="24" t="s">
        <v>2</v>
      </c>
      <c r="G45" s="27">
        <v>0</v>
      </c>
      <c r="H45" s="24" t="s">
        <v>2</v>
      </c>
      <c r="I45" s="24">
        <v>0</v>
      </c>
      <c r="J45" s="24" t="s">
        <v>2</v>
      </c>
      <c r="K45" s="24">
        <v>1</v>
      </c>
      <c r="L45" s="24" t="s">
        <v>2</v>
      </c>
      <c r="M45" s="24">
        <v>0</v>
      </c>
      <c r="N45" s="24" t="s">
        <v>2</v>
      </c>
      <c r="O45" s="27">
        <v>0</v>
      </c>
      <c r="P45" s="24" t="s">
        <v>2</v>
      </c>
      <c r="Q45" s="27">
        <v>0</v>
      </c>
      <c r="R45" s="24" t="s">
        <v>2</v>
      </c>
      <c r="S45" s="27">
        <v>0</v>
      </c>
      <c r="T45" s="24" t="s">
        <v>2</v>
      </c>
      <c r="U45" s="27">
        <v>0</v>
      </c>
      <c r="V45" s="24" t="s">
        <v>2</v>
      </c>
      <c r="W45" s="27">
        <v>0</v>
      </c>
      <c r="X45" s="24" t="s">
        <v>2</v>
      </c>
      <c r="Y45" s="30">
        <f t="shared" si="0"/>
        <v>2</v>
      </c>
      <c r="Z45" s="24" t="s">
        <v>2</v>
      </c>
    </row>
    <row r="46" spans="1:26" ht="61.5" customHeight="1" x14ac:dyDescent="0.25">
      <c r="A46" s="36"/>
      <c r="B46" s="23" t="s">
        <v>63</v>
      </c>
      <c r="C46" s="27">
        <v>1</v>
      </c>
      <c r="D46" s="24" t="s">
        <v>2</v>
      </c>
      <c r="E46" s="24">
        <v>0</v>
      </c>
      <c r="F46" s="24" t="s">
        <v>2</v>
      </c>
      <c r="G46" s="27">
        <v>0</v>
      </c>
      <c r="H46" s="24" t="s">
        <v>2</v>
      </c>
      <c r="I46" s="24">
        <v>0</v>
      </c>
      <c r="J46" s="24" t="s">
        <v>2</v>
      </c>
      <c r="K46" s="24">
        <v>1</v>
      </c>
      <c r="L46" s="24" t="s">
        <v>2</v>
      </c>
      <c r="M46" s="24">
        <v>0</v>
      </c>
      <c r="N46" s="24" t="s">
        <v>2</v>
      </c>
      <c r="O46" s="27">
        <v>0</v>
      </c>
      <c r="P46" s="24" t="s">
        <v>2</v>
      </c>
      <c r="Q46" s="27">
        <v>0</v>
      </c>
      <c r="R46" s="24" t="s">
        <v>2</v>
      </c>
      <c r="S46" s="27">
        <v>0</v>
      </c>
      <c r="T46" s="24" t="s">
        <v>2</v>
      </c>
      <c r="U46" s="27">
        <v>0</v>
      </c>
      <c r="V46" s="24" t="s">
        <v>2</v>
      </c>
      <c r="W46" s="27">
        <v>0</v>
      </c>
      <c r="X46" s="24" t="s">
        <v>2</v>
      </c>
      <c r="Y46" s="30">
        <f t="shared" si="0"/>
        <v>2</v>
      </c>
      <c r="Z46" s="24" t="s">
        <v>2</v>
      </c>
    </row>
    <row r="47" spans="1:26" ht="51.75" x14ac:dyDescent="0.25">
      <c r="A47" s="36">
        <v>13</v>
      </c>
      <c r="B47" s="2" t="s">
        <v>33</v>
      </c>
      <c r="C47" s="24">
        <f>C48/C49*100</f>
        <v>171.25</v>
      </c>
      <c r="D47" s="24">
        <v>0</v>
      </c>
      <c r="E47" s="24">
        <v>0</v>
      </c>
      <c r="F47" s="24">
        <v>5</v>
      </c>
      <c r="G47" s="26">
        <f>G48/G49*100</f>
        <v>711.66666666666663</v>
      </c>
      <c r="H47" s="24">
        <v>0</v>
      </c>
      <c r="I47" s="24">
        <f>I48/I49*100</f>
        <v>125</v>
      </c>
      <c r="J47" s="24">
        <v>0</v>
      </c>
      <c r="K47" s="26">
        <f>K48/K49*100</f>
        <v>32.20338983050847</v>
      </c>
      <c r="L47" s="24">
        <v>2</v>
      </c>
      <c r="M47" s="26">
        <f>M48/M49*100</f>
        <v>527</v>
      </c>
      <c r="N47" s="24">
        <v>0</v>
      </c>
      <c r="O47" s="26">
        <f>O48/O49*100</f>
        <v>0</v>
      </c>
      <c r="P47" s="24">
        <v>5</v>
      </c>
      <c r="Q47" s="24">
        <v>0</v>
      </c>
      <c r="R47" s="24">
        <v>5</v>
      </c>
      <c r="S47" s="28">
        <v>0</v>
      </c>
      <c r="T47" s="24">
        <v>5</v>
      </c>
      <c r="U47" s="24">
        <v>0</v>
      </c>
      <c r="V47" s="24">
        <v>5</v>
      </c>
      <c r="W47" s="26">
        <f>W48/W49*100</f>
        <v>100</v>
      </c>
      <c r="X47" s="24">
        <v>1</v>
      </c>
      <c r="Y47" s="26">
        <f>Y48/Y49*100</f>
        <v>139.19512195121953</v>
      </c>
      <c r="Z47" s="25">
        <f>D47+F47+H47+J47+L47+N47+P47+R47+T47+V47+X47</f>
        <v>28</v>
      </c>
    </row>
    <row r="48" spans="1:26" ht="66.75" customHeight="1" x14ac:dyDescent="0.25">
      <c r="A48" s="36"/>
      <c r="B48" s="1" t="s">
        <v>64</v>
      </c>
      <c r="C48" s="24">
        <v>137</v>
      </c>
      <c r="D48" s="24" t="s">
        <v>2</v>
      </c>
      <c r="E48" s="24">
        <v>37.5</v>
      </c>
      <c r="F48" s="24" t="s">
        <v>2</v>
      </c>
      <c r="G48" s="24">
        <v>213.5</v>
      </c>
      <c r="H48" s="24" t="s">
        <v>2</v>
      </c>
      <c r="I48" s="24">
        <v>37.5</v>
      </c>
      <c r="J48" s="24" t="s">
        <v>2</v>
      </c>
      <c r="K48" s="24">
        <v>47.5</v>
      </c>
      <c r="L48" s="24" t="s">
        <v>2</v>
      </c>
      <c r="M48" s="24">
        <v>52.7</v>
      </c>
      <c r="N48" s="24" t="s">
        <v>2</v>
      </c>
      <c r="O48" s="24">
        <v>0</v>
      </c>
      <c r="P48" s="24" t="s">
        <v>2</v>
      </c>
      <c r="Q48" s="24">
        <v>0</v>
      </c>
      <c r="R48" s="24" t="s">
        <v>2</v>
      </c>
      <c r="S48" s="24">
        <v>0</v>
      </c>
      <c r="T48" s="24" t="s">
        <v>2</v>
      </c>
      <c r="U48" s="24">
        <v>0</v>
      </c>
      <c r="V48" s="24" t="s">
        <v>2</v>
      </c>
      <c r="W48" s="24">
        <v>45</v>
      </c>
      <c r="X48" s="24" t="s">
        <v>2</v>
      </c>
      <c r="Y48" s="30">
        <f t="shared" si="0"/>
        <v>570.70000000000005</v>
      </c>
      <c r="Z48" s="24" t="s">
        <v>2</v>
      </c>
    </row>
    <row r="49" spans="1:26" ht="76.5" x14ac:dyDescent="0.25">
      <c r="A49" s="36"/>
      <c r="B49" s="1" t="s">
        <v>65</v>
      </c>
      <c r="C49" s="24">
        <v>80</v>
      </c>
      <c r="D49" s="24" t="s">
        <v>2</v>
      </c>
      <c r="E49" s="24">
        <v>0</v>
      </c>
      <c r="F49" s="24" t="s">
        <v>2</v>
      </c>
      <c r="G49" s="24">
        <v>30</v>
      </c>
      <c r="H49" s="24" t="s">
        <v>2</v>
      </c>
      <c r="I49" s="24">
        <v>30</v>
      </c>
      <c r="J49" s="24" t="s">
        <v>2</v>
      </c>
      <c r="K49" s="24">
        <v>147.5</v>
      </c>
      <c r="L49" s="24" t="s">
        <v>2</v>
      </c>
      <c r="M49" s="24">
        <v>10</v>
      </c>
      <c r="N49" s="24" t="s">
        <v>2</v>
      </c>
      <c r="O49" s="24">
        <v>67.5</v>
      </c>
      <c r="P49" s="24" t="s">
        <v>2</v>
      </c>
      <c r="Q49" s="24">
        <v>0</v>
      </c>
      <c r="R49" s="24" t="s">
        <v>2</v>
      </c>
      <c r="S49" s="24">
        <v>0</v>
      </c>
      <c r="T49" s="24" t="s">
        <v>2</v>
      </c>
      <c r="U49" s="24">
        <v>0</v>
      </c>
      <c r="V49" s="24" t="s">
        <v>2</v>
      </c>
      <c r="W49" s="24">
        <v>45</v>
      </c>
      <c r="X49" s="24" t="s">
        <v>2</v>
      </c>
      <c r="Y49" s="30">
        <f t="shared" si="0"/>
        <v>410</v>
      </c>
      <c r="Z49" s="24" t="s">
        <v>2</v>
      </c>
    </row>
    <row r="50" spans="1:26" ht="77.25" x14ac:dyDescent="0.25">
      <c r="A50" s="36">
        <v>14</v>
      </c>
      <c r="B50" s="2" t="s">
        <v>34</v>
      </c>
      <c r="C50" s="24">
        <v>0</v>
      </c>
      <c r="D50" s="24">
        <v>5</v>
      </c>
      <c r="E50" s="24">
        <v>0</v>
      </c>
      <c r="F50" s="24">
        <v>5</v>
      </c>
      <c r="G50" s="24">
        <v>0</v>
      </c>
      <c r="H50" s="24">
        <v>5</v>
      </c>
      <c r="I50" s="24">
        <v>0</v>
      </c>
      <c r="J50" s="24">
        <v>5</v>
      </c>
      <c r="K50" s="24">
        <v>0</v>
      </c>
      <c r="L50" s="24">
        <v>5</v>
      </c>
      <c r="M50" s="24">
        <v>0</v>
      </c>
      <c r="N50" s="24">
        <v>5</v>
      </c>
      <c r="O50" s="24">
        <v>0</v>
      </c>
      <c r="P50" s="24">
        <v>5</v>
      </c>
      <c r="Q50" s="24">
        <v>0</v>
      </c>
      <c r="R50" s="24">
        <v>5</v>
      </c>
      <c r="S50" s="24">
        <v>0</v>
      </c>
      <c r="T50" s="24">
        <v>5</v>
      </c>
      <c r="U50" s="24">
        <v>0</v>
      </c>
      <c r="V50" s="24">
        <v>5</v>
      </c>
      <c r="W50" s="24">
        <v>0</v>
      </c>
      <c r="X50" s="24">
        <v>5</v>
      </c>
      <c r="Y50" s="30"/>
      <c r="Z50" s="25">
        <f>D50+F50+H50+J50+L50+N50+P50+R50+T50+V50+X50</f>
        <v>55</v>
      </c>
    </row>
    <row r="51" spans="1:26" ht="89.25" x14ac:dyDescent="0.25">
      <c r="A51" s="36"/>
      <c r="B51" s="1" t="s">
        <v>35</v>
      </c>
      <c r="C51" s="24">
        <v>0</v>
      </c>
      <c r="D51" s="24" t="s">
        <v>2</v>
      </c>
      <c r="E51" s="24">
        <v>0</v>
      </c>
      <c r="F51" s="24" t="s">
        <v>2</v>
      </c>
      <c r="G51" s="24">
        <v>0</v>
      </c>
      <c r="H51" s="24" t="s">
        <v>2</v>
      </c>
      <c r="I51" s="24">
        <v>0</v>
      </c>
      <c r="J51" s="24" t="s">
        <v>2</v>
      </c>
      <c r="K51" s="24">
        <v>0</v>
      </c>
      <c r="L51" s="24" t="s">
        <v>2</v>
      </c>
      <c r="M51" s="24">
        <v>0</v>
      </c>
      <c r="N51" s="24" t="s">
        <v>2</v>
      </c>
      <c r="O51" s="24">
        <v>0</v>
      </c>
      <c r="P51" s="24" t="s">
        <v>2</v>
      </c>
      <c r="Q51" s="24">
        <v>0</v>
      </c>
      <c r="R51" s="24" t="s">
        <v>2</v>
      </c>
      <c r="S51" s="24">
        <v>0</v>
      </c>
      <c r="T51" s="24" t="s">
        <v>2</v>
      </c>
      <c r="U51" s="24">
        <v>0</v>
      </c>
      <c r="V51" s="24" t="s">
        <v>2</v>
      </c>
      <c r="W51" s="24">
        <v>0</v>
      </c>
      <c r="X51" s="24" t="s">
        <v>2</v>
      </c>
      <c r="Y51" s="30">
        <f t="shared" si="0"/>
        <v>0</v>
      </c>
      <c r="Z51" s="24" t="s">
        <v>2</v>
      </c>
    </row>
    <row r="52" spans="1:26" ht="132.75" customHeight="1" x14ac:dyDescent="0.25">
      <c r="A52" s="36">
        <v>15</v>
      </c>
      <c r="B52" s="2" t="s">
        <v>36</v>
      </c>
      <c r="C52" s="24">
        <v>0</v>
      </c>
      <c r="D52" s="24">
        <v>5</v>
      </c>
      <c r="E52" s="24">
        <v>0</v>
      </c>
      <c r="F52" s="24">
        <v>5</v>
      </c>
      <c r="G52" s="24">
        <v>0</v>
      </c>
      <c r="H52" s="24">
        <v>5</v>
      </c>
      <c r="I52" s="24">
        <v>0</v>
      </c>
      <c r="J52" s="24">
        <v>5</v>
      </c>
      <c r="K52" s="24">
        <v>0</v>
      </c>
      <c r="L52" s="24">
        <v>5</v>
      </c>
      <c r="M52" s="24">
        <v>0</v>
      </c>
      <c r="N52" s="24">
        <v>5</v>
      </c>
      <c r="O52" s="24">
        <v>0</v>
      </c>
      <c r="P52" s="24">
        <v>5</v>
      </c>
      <c r="Q52" s="24">
        <v>0</v>
      </c>
      <c r="R52" s="24">
        <v>5</v>
      </c>
      <c r="S52" s="24">
        <v>0</v>
      </c>
      <c r="T52" s="24">
        <v>5</v>
      </c>
      <c r="U52" s="24">
        <v>0</v>
      </c>
      <c r="V52" s="24">
        <v>5</v>
      </c>
      <c r="W52" s="24">
        <v>0</v>
      </c>
      <c r="X52" s="24">
        <v>5</v>
      </c>
      <c r="Y52" s="30"/>
      <c r="Z52" s="25">
        <f>D52+F52+H52+J52+L52+N52+P52+R52+T52+V52+X52</f>
        <v>55</v>
      </c>
    </row>
    <row r="53" spans="1:26" ht="140.25" x14ac:dyDescent="0.25">
      <c r="A53" s="36"/>
      <c r="B53" s="1" t="s">
        <v>37</v>
      </c>
      <c r="C53" s="24">
        <v>0</v>
      </c>
      <c r="D53" s="24" t="s">
        <v>2</v>
      </c>
      <c r="E53" s="24">
        <v>0</v>
      </c>
      <c r="F53" s="24" t="s">
        <v>2</v>
      </c>
      <c r="G53" s="24">
        <v>0</v>
      </c>
      <c r="H53" s="24" t="s">
        <v>2</v>
      </c>
      <c r="I53" s="24">
        <v>0</v>
      </c>
      <c r="J53" s="24" t="s">
        <v>2</v>
      </c>
      <c r="K53" s="24">
        <v>0</v>
      </c>
      <c r="L53" s="24" t="s">
        <v>2</v>
      </c>
      <c r="M53" s="24">
        <v>0</v>
      </c>
      <c r="N53" s="24" t="s">
        <v>2</v>
      </c>
      <c r="O53" s="24">
        <v>0</v>
      </c>
      <c r="P53" s="24" t="s">
        <v>2</v>
      </c>
      <c r="Q53" s="24">
        <v>0</v>
      </c>
      <c r="R53" s="24" t="s">
        <v>2</v>
      </c>
      <c r="S53" s="24">
        <v>0</v>
      </c>
      <c r="T53" s="24" t="s">
        <v>2</v>
      </c>
      <c r="U53" s="24">
        <v>0</v>
      </c>
      <c r="V53" s="24" t="s">
        <v>2</v>
      </c>
      <c r="W53" s="24">
        <v>0</v>
      </c>
      <c r="X53" s="24" t="s">
        <v>2</v>
      </c>
      <c r="Y53" s="30">
        <f t="shared" si="0"/>
        <v>0</v>
      </c>
      <c r="Z53" s="24" t="s">
        <v>2</v>
      </c>
    </row>
    <row r="54" spans="1:26" ht="166.5" x14ac:dyDescent="0.25">
      <c r="A54" s="36">
        <v>16</v>
      </c>
      <c r="B54" s="2" t="s">
        <v>38</v>
      </c>
      <c r="C54" s="24"/>
      <c r="D54" s="24">
        <v>5</v>
      </c>
      <c r="E54" s="24"/>
      <c r="F54" s="24">
        <v>5</v>
      </c>
      <c r="G54" s="24"/>
      <c r="H54" s="24">
        <v>5</v>
      </c>
      <c r="I54" s="24"/>
      <c r="J54" s="24">
        <v>5</v>
      </c>
      <c r="K54" s="24"/>
      <c r="L54" s="24">
        <v>5</v>
      </c>
      <c r="M54" s="24"/>
      <c r="N54" s="24">
        <v>5</v>
      </c>
      <c r="O54" s="24"/>
      <c r="P54" s="24">
        <v>5</v>
      </c>
      <c r="Q54" s="24"/>
      <c r="R54" s="24">
        <v>5</v>
      </c>
      <c r="S54" s="24"/>
      <c r="T54" s="24">
        <v>5</v>
      </c>
      <c r="U54" s="24"/>
      <c r="V54" s="24">
        <v>5</v>
      </c>
      <c r="W54" s="24"/>
      <c r="X54" s="24">
        <v>5</v>
      </c>
      <c r="Y54" s="30"/>
      <c r="Z54" s="25">
        <f>D54+F54+H54+J54+L54+N54+P54+R54+T54+V54+X54</f>
        <v>55</v>
      </c>
    </row>
    <row r="55" spans="1:26" ht="131.25" customHeight="1" x14ac:dyDescent="0.25">
      <c r="A55" s="36"/>
      <c r="B55" s="6" t="s">
        <v>39</v>
      </c>
      <c r="C55" s="24" t="s">
        <v>84</v>
      </c>
      <c r="D55" s="24" t="s">
        <v>2</v>
      </c>
      <c r="E55" s="24" t="s">
        <v>84</v>
      </c>
      <c r="F55" s="24" t="s">
        <v>2</v>
      </c>
      <c r="G55" s="24" t="s">
        <v>84</v>
      </c>
      <c r="H55" s="24" t="s">
        <v>2</v>
      </c>
      <c r="I55" s="24" t="s">
        <v>84</v>
      </c>
      <c r="J55" s="24" t="s">
        <v>2</v>
      </c>
      <c r="K55" s="24" t="s">
        <v>84</v>
      </c>
      <c r="L55" s="24" t="s">
        <v>2</v>
      </c>
      <c r="M55" s="24" t="s">
        <v>84</v>
      </c>
      <c r="N55" s="24" t="s">
        <v>2</v>
      </c>
      <c r="O55" s="24" t="s">
        <v>84</v>
      </c>
      <c r="P55" s="24" t="s">
        <v>2</v>
      </c>
      <c r="Q55" s="24" t="s">
        <v>84</v>
      </c>
      <c r="R55" s="24" t="s">
        <v>2</v>
      </c>
      <c r="S55" s="24" t="s">
        <v>84</v>
      </c>
      <c r="T55" s="24" t="s">
        <v>2</v>
      </c>
      <c r="U55" s="24" t="s">
        <v>84</v>
      </c>
      <c r="V55" s="24" t="s">
        <v>2</v>
      </c>
      <c r="W55" s="24" t="s">
        <v>84</v>
      </c>
      <c r="X55" s="24" t="s">
        <v>2</v>
      </c>
      <c r="Y55" s="30"/>
      <c r="Z55" s="24" t="s">
        <v>2</v>
      </c>
    </row>
    <row r="56" spans="1:26" ht="138.75" customHeight="1" x14ac:dyDescent="0.25">
      <c r="A56" s="36"/>
      <c r="B56" s="6" t="s">
        <v>40</v>
      </c>
      <c r="C56" s="24"/>
      <c r="D56" s="24" t="s">
        <v>2</v>
      </c>
      <c r="E56" s="24"/>
      <c r="F56" s="24" t="s">
        <v>2</v>
      </c>
      <c r="G56" s="24"/>
      <c r="H56" s="24" t="s">
        <v>2</v>
      </c>
      <c r="I56" s="24"/>
      <c r="J56" s="24" t="s">
        <v>2</v>
      </c>
      <c r="K56" s="24"/>
      <c r="L56" s="24" t="s">
        <v>2</v>
      </c>
      <c r="M56" s="24"/>
      <c r="N56" s="24" t="s">
        <v>2</v>
      </c>
      <c r="O56" s="24"/>
      <c r="P56" s="24" t="s">
        <v>2</v>
      </c>
      <c r="Q56" s="24"/>
      <c r="R56" s="24" t="s">
        <v>2</v>
      </c>
      <c r="S56" s="24"/>
      <c r="T56" s="24" t="s">
        <v>2</v>
      </c>
      <c r="U56" s="24"/>
      <c r="V56" s="24" t="s">
        <v>2</v>
      </c>
      <c r="W56" s="24"/>
      <c r="X56" s="24" t="s">
        <v>2</v>
      </c>
      <c r="Y56" s="30"/>
      <c r="Z56" s="24" t="s">
        <v>2</v>
      </c>
    </row>
    <row r="57" spans="1:26" ht="166.5" x14ac:dyDescent="0.25">
      <c r="A57" s="36">
        <v>17</v>
      </c>
      <c r="B57" s="2" t="s">
        <v>41</v>
      </c>
      <c r="C57" s="24">
        <f>C58/C59*100</f>
        <v>0</v>
      </c>
      <c r="D57" s="24">
        <v>5</v>
      </c>
      <c r="E57" s="26">
        <f t="shared" ref="E57:W57" si="2">E58/E59*100</f>
        <v>70.454545454545453</v>
      </c>
      <c r="F57" s="24">
        <v>0</v>
      </c>
      <c r="G57" s="24">
        <v>0</v>
      </c>
      <c r="H57" s="24">
        <v>5</v>
      </c>
      <c r="I57" s="24">
        <f t="shared" si="2"/>
        <v>0</v>
      </c>
      <c r="J57" s="24">
        <v>5</v>
      </c>
      <c r="K57" s="24">
        <f t="shared" si="2"/>
        <v>0</v>
      </c>
      <c r="L57" s="24">
        <v>5</v>
      </c>
      <c r="M57" s="24">
        <f t="shared" si="2"/>
        <v>0</v>
      </c>
      <c r="N57" s="24">
        <v>5</v>
      </c>
      <c r="O57" s="24">
        <v>0</v>
      </c>
      <c r="P57" s="24">
        <v>5</v>
      </c>
      <c r="Q57" s="24">
        <f t="shared" si="2"/>
        <v>0</v>
      </c>
      <c r="R57" s="24">
        <v>5</v>
      </c>
      <c r="S57" s="24">
        <v>0</v>
      </c>
      <c r="T57" s="24">
        <v>5</v>
      </c>
      <c r="U57" s="26">
        <f t="shared" si="2"/>
        <v>71.541761410253415</v>
      </c>
      <c r="V57" s="24">
        <v>0</v>
      </c>
      <c r="W57" s="24">
        <f t="shared" si="2"/>
        <v>0</v>
      </c>
      <c r="X57" s="24">
        <v>5</v>
      </c>
      <c r="Y57" s="30"/>
      <c r="Z57" s="25">
        <f>D57+F57+H57+J57+L57+N57+P57+R57+T57+V57+X57</f>
        <v>45</v>
      </c>
    </row>
    <row r="58" spans="1:26" ht="89.25" x14ac:dyDescent="0.25">
      <c r="A58" s="36"/>
      <c r="B58" s="1" t="s">
        <v>66</v>
      </c>
      <c r="C58" s="24">
        <v>0</v>
      </c>
      <c r="D58" s="24" t="s">
        <v>2</v>
      </c>
      <c r="E58" s="24">
        <v>1590.3</v>
      </c>
      <c r="F58" s="24" t="s">
        <v>2</v>
      </c>
      <c r="G58" s="24">
        <v>0</v>
      </c>
      <c r="H58" s="24" t="s">
        <v>2</v>
      </c>
      <c r="I58" s="24">
        <v>0</v>
      </c>
      <c r="J58" s="24" t="s">
        <v>2</v>
      </c>
      <c r="K58" s="24">
        <v>0</v>
      </c>
      <c r="L58" s="24" t="s">
        <v>2</v>
      </c>
      <c r="M58" s="24">
        <v>0</v>
      </c>
      <c r="N58" s="24" t="s">
        <v>2</v>
      </c>
      <c r="O58" s="24">
        <v>0</v>
      </c>
      <c r="P58" s="24" t="s">
        <v>2</v>
      </c>
      <c r="Q58" s="24">
        <v>0</v>
      </c>
      <c r="R58" s="24" t="s">
        <v>2</v>
      </c>
      <c r="S58" s="24">
        <v>0</v>
      </c>
      <c r="T58" s="24" t="s">
        <v>2</v>
      </c>
      <c r="U58" s="24">
        <v>6103.8</v>
      </c>
      <c r="V58" s="24" t="s">
        <v>2</v>
      </c>
      <c r="W58" s="24">
        <v>0</v>
      </c>
      <c r="X58" s="24" t="s">
        <v>2</v>
      </c>
      <c r="Y58" s="30">
        <f t="shared" si="0"/>
        <v>7694.1</v>
      </c>
      <c r="Z58" s="24" t="s">
        <v>2</v>
      </c>
    </row>
    <row r="59" spans="1:26" ht="95.25" customHeight="1" x14ac:dyDescent="0.25">
      <c r="A59" s="36"/>
      <c r="B59" s="1" t="s">
        <v>67</v>
      </c>
      <c r="C59" s="24">
        <v>2535.6</v>
      </c>
      <c r="D59" s="24" t="s">
        <v>2</v>
      </c>
      <c r="E59" s="29">
        <v>2257.1999999999998</v>
      </c>
      <c r="F59" s="24" t="s">
        <v>2</v>
      </c>
      <c r="G59" s="24">
        <v>271.8</v>
      </c>
      <c r="H59" s="24" t="s">
        <v>2</v>
      </c>
      <c r="I59" s="24">
        <v>1037.3</v>
      </c>
      <c r="J59" s="24" t="s">
        <v>2</v>
      </c>
      <c r="K59" s="29">
        <v>2729</v>
      </c>
      <c r="L59" s="24" t="s">
        <v>2</v>
      </c>
      <c r="M59" s="24">
        <v>4697.3</v>
      </c>
      <c r="N59" s="24" t="s">
        <v>2</v>
      </c>
      <c r="O59" s="24">
        <v>2015.6</v>
      </c>
      <c r="P59" s="24" t="s">
        <v>2</v>
      </c>
      <c r="Q59" s="24">
        <v>36.799999999999997</v>
      </c>
      <c r="R59" s="24" t="s">
        <v>2</v>
      </c>
      <c r="S59" s="24">
        <v>690.6</v>
      </c>
      <c r="T59" s="24" t="s">
        <v>2</v>
      </c>
      <c r="U59" s="24">
        <v>8531.7999999999993</v>
      </c>
      <c r="V59" s="24" t="s">
        <v>2</v>
      </c>
      <c r="W59" s="29">
        <v>98.3</v>
      </c>
      <c r="X59" s="24" t="s">
        <v>2</v>
      </c>
      <c r="Y59" s="30">
        <f t="shared" si="0"/>
        <v>24901.3</v>
      </c>
      <c r="Z59" s="24" t="s">
        <v>2</v>
      </c>
    </row>
    <row r="60" spans="1:26" ht="51.75" x14ac:dyDescent="0.25">
      <c r="A60" s="36">
        <v>18</v>
      </c>
      <c r="B60" s="2" t="s">
        <v>42</v>
      </c>
      <c r="C60" s="24">
        <f>C61/C62*100</f>
        <v>0</v>
      </c>
      <c r="D60" s="24">
        <v>5</v>
      </c>
      <c r="E60" s="24">
        <f t="shared" ref="E60:Y60" si="3">E61/E62*100</f>
        <v>0.35328555566770969</v>
      </c>
      <c r="F60" s="24">
        <v>4</v>
      </c>
      <c r="G60" s="24">
        <f t="shared" si="3"/>
        <v>4.4429634566255692E-3</v>
      </c>
      <c r="H60" s="24">
        <v>4</v>
      </c>
      <c r="I60" s="24">
        <f t="shared" si="3"/>
        <v>0</v>
      </c>
      <c r="J60" s="24">
        <v>5</v>
      </c>
      <c r="K60" s="26">
        <f t="shared" si="3"/>
        <v>0</v>
      </c>
      <c r="L60" s="24">
        <v>5</v>
      </c>
      <c r="M60" s="24">
        <f t="shared" si="3"/>
        <v>0</v>
      </c>
      <c r="N60" s="24">
        <v>5</v>
      </c>
      <c r="O60" s="24">
        <f t="shared" si="3"/>
        <v>0</v>
      </c>
      <c r="P60" s="24">
        <v>5</v>
      </c>
      <c r="Q60" s="26">
        <f t="shared" si="3"/>
        <v>0</v>
      </c>
      <c r="R60" s="24">
        <v>5</v>
      </c>
      <c r="S60" s="24">
        <f t="shared" si="3"/>
        <v>0</v>
      </c>
      <c r="T60" s="24">
        <v>5</v>
      </c>
      <c r="U60" s="24">
        <f t="shared" si="3"/>
        <v>0</v>
      </c>
      <c r="V60" s="24">
        <v>5</v>
      </c>
      <c r="W60" s="24">
        <f t="shared" si="3"/>
        <v>1.1118708895523051E-3</v>
      </c>
      <c r="X60" s="24">
        <v>4</v>
      </c>
      <c r="Y60" s="26">
        <f t="shared" si="3"/>
        <v>2.8627358629419217E-2</v>
      </c>
      <c r="Z60" s="25">
        <f>D60+F60+H60+J60+L60+N60+P60+R60+T60+V60+X60</f>
        <v>52</v>
      </c>
    </row>
    <row r="61" spans="1:26" ht="51" x14ac:dyDescent="0.25">
      <c r="A61" s="36"/>
      <c r="B61" s="1" t="s">
        <v>68</v>
      </c>
      <c r="C61" s="24">
        <v>0</v>
      </c>
      <c r="D61" s="24" t="s">
        <v>2</v>
      </c>
      <c r="E61" s="24">
        <v>38.5</v>
      </c>
      <c r="F61" s="24" t="s">
        <v>2</v>
      </c>
      <c r="G61" s="24">
        <v>0.2</v>
      </c>
      <c r="H61" s="24" t="s">
        <v>2</v>
      </c>
      <c r="I61" s="24">
        <v>0</v>
      </c>
      <c r="J61" s="24" t="s">
        <v>2</v>
      </c>
      <c r="K61" s="24">
        <v>0</v>
      </c>
      <c r="L61" s="24" t="s">
        <v>2</v>
      </c>
      <c r="M61" s="24">
        <v>0</v>
      </c>
      <c r="N61" s="24" t="s">
        <v>2</v>
      </c>
      <c r="O61" s="24">
        <v>0</v>
      </c>
      <c r="P61" s="24" t="s">
        <v>2</v>
      </c>
      <c r="Q61" s="24">
        <v>0</v>
      </c>
      <c r="R61" s="24" t="s">
        <v>2</v>
      </c>
      <c r="S61" s="24">
        <v>0</v>
      </c>
      <c r="T61" s="24" t="s">
        <v>2</v>
      </c>
      <c r="U61" s="24">
        <v>0</v>
      </c>
      <c r="V61" s="24" t="s">
        <v>2</v>
      </c>
      <c r="W61" s="24">
        <v>0.2</v>
      </c>
      <c r="X61" s="24" t="s">
        <v>2</v>
      </c>
      <c r="Y61" s="30">
        <f t="shared" si="0"/>
        <v>38.900000000000006</v>
      </c>
      <c r="Z61" s="24" t="s">
        <v>2</v>
      </c>
    </row>
    <row r="62" spans="1:26" ht="47.25" customHeight="1" x14ac:dyDescent="0.25">
      <c r="A62" s="36"/>
      <c r="B62" s="1" t="s">
        <v>69</v>
      </c>
      <c r="C62" s="30">
        <v>17269.599999999999</v>
      </c>
      <c r="D62" s="30" t="s">
        <v>2</v>
      </c>
      <c r="E62" s="30">
        <v>10897.7</v>
      </c>
      <c r="F62" s="30" t="s">
        <v>2</v>
      </c>
      <c r="G62" s="30">
        <v>4501.5</v>
      </c>
      <c r="H62" s="30" t="s">
        <v>2</v>
      </c>
      <c r="I62" s="30">
        <v>18355.900000000001</v>
      </c>
      <c r="J62" s="30" t="s">
        <v>2</v>
      </c>
      <c r="K62" s="30">
        <v>17714.099999999999</v>
      </c>
      <c r="L62" s="30" t="s">
        <v>2</v>
      </c>
      <c r="M62" s="30">
        <v>16232</v>
      </c>
      <c r="N62" s="30" t="s">
        <v>2</v>
      </c>
      <c r="O62" s="30">
        <v>16199.4</v>
      </c>
      <c r="P62" s="30" t="s">
        <v>2</v>
      </c>
      <c r="Q62" s="30">
        <v>6302.4</v>
      </c>
      <c r="R62" s="30" t="s">
        <v>2</v>
      </c>
      <c r="S62" s="30">
        <v>5332.1</v>
      </c>
      <c r="T62" s="30" t="s">
        <v>2</v>
      </c>
      <c r="U62" s="30">
        <v>5091.6000000000004</v>
      </c>
      <c r="V62" s="30" t="s">
        <v>2</v>
      </c>
      <c r="W62" s="30">
        <v>17987.7</v>
      </c>
      <c r="X62" s="30" t="s">
        <v>2</v>
      </c>
      <c r="Y62" s="30">
        <f t="shared" si="0"/>
        <v>135884</v>
      </c>
      <c r="Z62" s="30" t="s">
        <v>2</v>
      </c>
    </row>
    <row r="63" spans="1:26" ht="51.75" x14ac:dyDescent="0.25">
      <c r="A63" s="36">
        <v>19</v>
      </c>
      <c r="B63" s="2" t="s">
        <v>72</v>
      </c>
      <c r="C63" s="26">
        <f>C64/C65</f>
        <v>100.03</v>
      </c>
      <c r="D63" s="24">
        <v>5</v>
      </c>
      <c r="E63" s="26">
        <f>E64/E65</f>
        <v>100</v>
      </c>
      <c r="F63" s="24">
        <v>5</v>
      </c>
      <c r="G63" s="26">
        <f>G64/G65</f>
        <v>100.16999999999999</v>
      </c>
      <c r="H63" s="24">
        <v>5</v>
      </c>
      <c r="I63" s="26">
        <f>I64/I65</f>
        <v>100</v>
      </c>
      <c r="J63" s="24">
        <v>5</v>
      </c>
      <c r="K63" s="26">
        <f>K64/K65</f>
        <v>100</v>
      </c>
      <c r="L63" s="24">
        <v>5</v>
      </c>
      <c r="M63" s="26">
        <f>M64/M65</f>
        <v>100</v>
      </c>
      <c r="N63" s="24">
        <v>5</v>
      </c>
      <c r="O63" s="26">
        <f>O64/O65</f>
        <v>100</v>
      </c>
      <c r="P63" s="24">
        <v>5</v>
      </c>
      <c r="Q63" s="26">
        <f>Q64/Q65</f>
        <v>100</v>
      </c>
      <c r="R63" s="24">
        <v>5</v>
      </c>
      <c r="S63" s="26">
        <f>S64/S65</f>
        <v>100</v>
      </c>
      <c r="T63" s="24">
        <v>5</v>
      </c>
      <c r="U63" s="26">
        <f>U64/U65</f>
        <v>100</v>
      </c>
      <c r="V63" s="24">
        <v>5</v>
      </c>
      <c r="W63" s="26">
        <f>W64/W65</f>
        <v>100</v>
      </c>
      <c r="X63" s="24">
        <v>5</v>
      </c>
      <c r="Y63" s="30"/>
      <c r="Z63" s="25">
        <f>D63+F63+H63+J63+L63+N63+P63+R63+T63+V63+X63</f>
        <v>55</v>
      </c>
    </row>
    <row r="64" spans="1:26" ht="82.5" customHeight="1" x14ac:dyDescent="0.25">
      <c r="A64" s="36"/>
      <c r="B64" s="1" t="s">
        <v>73</v>
      </c>
      <c r="C64" s="24">
        <v>900.27</v>
      </c>
      <c r="D64" s="24" t="s">
        <v>2</v>
      </c>
      <c r="E64" s="24">
        <v>1100</v>
      </c>
      <c r="F64" s="24" t="s">
        <v>2</v>
      </c>
      <c r="G64" s="24">
        <v>1101.8699999999999</v>
      </c>
      <c r="H64" s="24" t="s">
        <v>2</v>
      </c>
      <c r="I64" s="24">
        <v>1100</v>
      </c>
      <c r="J64" s="24" t="s">
        <v>2</v>
      </c>
      <c r="K64" s="24">
        <v>1100</v>
      </c>
      <c r="L64" s="24" t="s">
        <v>2</v>
      </c>
      <c r="M64" s="24">
        <v>1100</v>
      </c>
      <c r="N64" s="24" t="s">
        <v>2</v>
      </c>
      <c r="O64" s="24">
        <v>1100</v>
      </c>
      <c r="P64" s="24" t="s">
        <v>2</v>
      </c>
      <c r="Q64" s="24">
        <v>1100</v>
      </c>
      <c r="R64" s="24" t="s">
        <v>2</v>
      </c>
      <c r="S64" s="24">
        <v>200</v>
      </c>
      <c r="T64" s="24" t="s">
        <v>2</v>
      </c>
      <c r="U64" s="24">
        <v>200</v>
      </c>
      <c r="V64" s="24" t="s">
        <v>2</v>
      </c>
      <c r="W64" s="24">
        <v>200</v>
      </c>
      <c r="X64" s="24" t="s">
        <v>2</v>
      </c>
      <c r="Y64" s="30">
        <f t="shared" si="0"/>
        <v>9202.14</v>
      </c>
      <c r="Z64" s="24" t="s">
        <v>2</v>
      </c>
    </row>
    <row r="65" spans="1:26" ht="38.25" x14ac:dyDescent="0.25">
      <c r="A65" s="36"/>
      <c r="B65" s="1" t="s">
        <v>70</v>
      </c>
      <c r="C65" s="24">
        <v>9</v>
      </c>
      <c r="D65" s="24" t="s">
        <v>2</v>
      </c>
      <c r="E65" s="24">
        <v>11</v>
      </c>
      <c r="F65" s="24" t="s">
        <v>2</v>
      </c>
      <c r="G65" s="24">
        <v>11</v>
      </c>
      <c r="H65" s="24" t="s">
        <v>2</v>
      </c>
      <c r="I65" s="24">
        <v>11</v>
      </c>
      <c r="J65" s="24" t="s">
        <v>2</v>
      </c>
      <c r="K65" s="24">
        <v>11</v>
      </c>
      <c r="L65" s="24" t="s">
        <v>2</v>
      </c>
      <c r="M65" s="24">
        <v>11</v>
      </c>
      <c r="N65" s="24" t="s">
        <v>2</v>
      </c>
      <c r="O65" s="24">
        <v>11</v>
      </c>
      <c r="P65" s="24" t="s">
        <v>2</v>
      </c>
      <c r="Q65" s="24">
        <v>11</v>
      </c>
      <c r="R65" s="24" t="s">
        <v>2</v>
      </c>
      <c r="S65" s="24">
        <v>2</v>
      </c>
      <c r="T65" s="24" t="s">
        <v>2</v>
      </c>
      <c r="U65" s="24">
        <v>2</v>
      </c>
      <c r="V65" s="24" t="s">
        <v>2</v>
      </c>
      <c r="W65" s="24">
        <v>2</v>
      </c>
      <c r="X65" s="24" t="s">
        <v>2</v>
      </c>
      <c r="Y65" s="30">
        <f t="shared" si="0"/>
        <v>92</v>
      </c>
      <c r="Z65" s="24" t="s">
        <v>2</v>
      </c>
    </row>
    <row r="66" spans="1:26" ht="38.25" x14ac:dyDescent="0.25">
      <c r="A66" s="36"/>
      <c r="B66" s="1" t="s">
        <v>71</v>
      </c>
      <c r="C66" s="24">
        <v>1</v>
      </c>
      <c r="D66" s="24" t="s">
        <v>2</v>
      </c>
      <c r="E66" s="24">
        <v>1</v>
      </c>
      <c r="F66" s="24" t="s">
        <v>2</v>
      </c>
      <c r="G66" s="24">
        <v>1</v>
      </c>
      <c r="H66" s="24" t="s">
        <v>2</v>
      </c>
      <c r="I66" s="24">
        <v>1</v>
      </c>
      <c r="J66" s="24" t="s">
        <v>2</v>
      </c>
      <c r="K66" s="24">
        <v>1</v>
      </c>
      <c r="L66" s="24" t="s">
        <v>2</v>
      </c>
      <c r="M66" s="24">
        <v>1</v>
      </c>
      <c r="N66" s="24" t="s">
        <v>2</v>
      </c>
      <c r="O66" s="24">
        <v>1</v>
      </c>
      <c r="P66" s="24" t="s">
        <v>2</v>
      </c>
      <c r="Q66" s="24">
        <v>1</v>
      </c>
      <c r="R66" s="24" t="s">
        <v>2</v>
      </c>
      <c r="S66" s="24">
        <v>1</v>
      </c>
      <c r="T66" s="24" t="s">
        <v>2</v>
      </c>
      <c r="U66" s="24">
        <v>1</v>
      </c>
      <c r="V66" s="24" t="s">
        <v>2</v>
      </c>
      <c r="W66" s="24">
        <v>1</v>
      </c>
      <c r="X66" s="24" t="s">
        <v>2</v>
      </c>
      <c r="Y66" s="30">
        <f t="shared" si="0"/>
        <v>11</v>
      </c>
      <c r="Z66" s="24" t="s">
        <v>2</v>
      </c>
    </row>
    <row r="67" spans="1:26" ht="24.75" customHeight="1" x14ac:dyDescent="0.25">
      <c r="A67" s="31"/>
      <c r="B67" s="5" t="s">
        <v>6</v>
      </c>
      <c r="C67" s="25"/>
      <c r="D67" s="25">
        <f>D5+D8+D11+D14+D27+D30+D33+D35+D37+D39+D41+D44+D47+D50+D52+D54+D57+D60+D63</f>
        <v>73</v>
      </c>
      <c r="E67" s="25"/>
      <c r="F67" s="25">
        <f>F5+F8+F11+F14+F27+F30+F33+F35+F37+F39+F41+F44+F47+F50+F52+F54+F57+F60+F63</f>
        <v>72</v>
      </c>
      <c r="G67" s="25"/>
      <c r="H67" s="25">
        <f>H5+H8+H11+H14+H27+H30+H33+H35+H37+H39+H41+H44+H47+H50+H52+H54+H57+H60+H63</f>
        <v>75</v>
      </c>
      <c r="I67" s="25"/>
      <c r="J67" s="25">
        <f>J5+J8+J11+J14+J27+J30+J33+J35+J37+J39+J41+J44+J47+J50+J52+J54+J57+J60+J63</f>
        <v>82</v>
      </c>
      <c r="K67" s="25"/>
      <c r="L67" s="25">
        <f>L5+L8+L11+L14+L27+L30+L33+L35+L37+L39+L41+L44+L47+L50+L52+L54+L57+L60+L63</f>
        <v>73</v>
      </c>
      <c r="M67" s="25"/>
      <c r="N67" s="25">
        <f>N5+N8+N11+N14+N27+N30+N33+N35+N37+N39+N41+N44+N47+N50+N52+N54+N57+N60+N63</f>
        <v>81</v>
      </c>
      <c r="O67" s="25"/>
      <c r="P67" s="25">
        <f>P5+P8+P11+P14+P27+P30+P33+P35+P37+P39+P41+P44+P47+P50+P52+P54+P57+P60+P63</f>
        <v>77</v>
      </c>
      <c r="Q67" s="25"/>
      <c r="R67" s="25">
        <f>R5+R8+R11+R14+R27+R30+R33+R35+R37+R39+R41+R44+R47+R50+R52+R54+R57+R60+R63</f>
        <v>86</v>
      </c>
      <c r="S67" s="25"/>
      <c r="T67" s="25">
        <f>T5+T8+T11+T14+T27+T30+T33+T35+T37+T39+T41+T44+T47+T50+T52+T54+T57+T60+T63</f>
        <v>76</v>
      </c>
      <c r="U67" s="25"/>
      <c r="V67" s="25">
        <f>V5+V8+V11+V14+V27+V30+V33+V35+V37+V39+V41+V44+V47+V50+V52+V54+V57+V60+V63</f>
        <v>65</v>
      </c>
      <c r="W67" s="25"/>
      <c r="X67" s="25">
        <f>X5+X8+X11+X14+X27+X30+X33+X35+X37+X39+X41+X44+X47+X50+X52+X54+X57+X60+X63</f>
        <v>67</v>
      </c>
      <c r="Y67" s="25"/>
      <c r="Z67" s="25">
        <f>Z5+Z8+Z11+Z14+Z27+Z30+Z33+Z35+Z37+Z39+Z41+Z44+Z47+Z50+Z52+Z54+Z57+Z60+Z63</f>
        <v>827</v>
      </c>
    </row>
  </sheetData>
  <mergeCells count="34">
    <mergeCell ref="A60:A62"/>
    <mergeCell ref="A63:A66"/>
    <mergeCell ref="A44:A46"/>
    <mergeCell ref="A47:A49"/>
    <mergeCell ref="A50:A51"/>
    <mergeCell ref="A52:A53"/>
    <mergeCell ref="A54:A56"/>
    <mergeCell ref="A57:A59"/>
    <mergeCell ref="A41:A43"/>
    <mergeCell ref="A8:A10"/>
    <mergeCell ref="A11:A13"/>
    <mergeCell ref="A14:A26"/>
    <mergeCell ref="A27:A29"/>
    <mergeCell ref="A30:A32"/>
    <mergeCell ref="A33:A34"/>
    <mergeCell ref="A35:A36"/>
    <mergeCell ref="A37:A38"/>
    <mergeCell ref="A39:A40"/>
    <mergeCell ref="Y3:Z3"/>
    <mergeCell ref="I3:J3"/>
    <mergeCell ref="K3:L3"/>
    <mergeCell ref="M3:N3"/>
    <mergeCell ref="O3:P3"/>
    <mergeCell ref="Q3:R3"/>
    <mergeCell ref="S3:T3"/>
    <mergeCell ref="U3:V3"/>
    <mergeCell ref="W3:X3"/>
    <mergeCell ref="C1:T1"/>
    <mergeCell ref="G3:H3"/>
    <mergeCell ref="A5:A7"/>
    <mergeCell ref="C3:D3"/>
    <mergeCell ref="B3:B4"/>
    <mergeCell ref="A3:A4"/>
    <mergeCell ref="E3:F3"/>
  </mergeCells>
  <pageMargins left="0.19685039370078741" right="0.11811023622047245" top="0.55118110236220474" bottom="0.35433070866141736" header="0.11811023622047245" footer="0.11811023622047245"/>
  <pageSetup paperSize="9" scale="4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17"/>
  <sheetViews>
    <sheetView workbookViewId="0">
      <selection activeCell="D20" sqref="D20"/>
    </sheetView>
  </sheetViews>
  <sheetFormatPr defaultRowHeight="15" x14ac:dyDescent="0.25"/>
  <cols>
    <col min="1" max="1" width="5.5703125" customWidth="1"/>
    <col min="2" max="2" width="35.140625" customWidth="1"/>
    <col min="3" max="3" width="9.42578125" customWidth="1"/>
    <col min="4" max="4" width="20.5703125" customWidth="1"/>
    <col min="5" max="5" width="17.7109375" customWidth="1"/>
    <col min="6" max="6" width="20.140625" customWidth="1"/>
  </cols>
  <sheetData>
    <row r="2" spans="1:19" ht="32.25" customHeight="1" x14ac:dyDescent="0.25">
      <c r="A2" s="45" t="s">
        <v>81</v>
      </c>
      <c r="B2" s="46"/>
      <c r="C2" s="46"/>
      <c r="D2" s="46"/>
      <c r="E2" s="46"/>
      <c r="F2" s="46"/>
    </row>
    <row r="4" spans="1:19" ht="58.5" customHeight="1" x14ac:dyDescent="0.25">
      <c r="A4" s="11" t="s">
        <v>76</v>
      </c>
      <c r="B4" s="11" t="s">
        <v>74</v>
      </c>
      <c r="C4" s="11" t="s">
        <v>75</v>
      </c>
      <c r="D4" s="11" t="s">
        <v>77</v>
      </c>
      <c r="E4" s="11" t="s">
        <v>78</v>
      </c>
      <c r="F4" s="11" t="s">
        <v>79</v>
      </c>
      <c r="G4" s="10"/>
      <c r="H4" s="10"/>
      <c r="I4" s="10"/>
      <c r="J4" s="10"/>
      <c r="K4" s="10"/>
      <c r="L4" s="10"/>
      <c r="M4" s="10"/>
      <c r="N4" s="8"/>
      <c r="O4" s="8"/>
      <c r="P4" s="9"/>
      <c r="Q4" s="9"/>
      <c r="R4" s="9"/>
      <c r="S4" s="9"/>
    </row>
    <row r="5" spans="1:19" x14ac:dyDescent="0.25">
      <c r="A5" s="15">
        <v>1</v>
      </c>
      <c r="B5" s="12" t="s">
        <v>3</v>
      </c>
      <c r="C5" s="16">
        <v>7</v>
      </c>
      <c r="D5" s="16">
        <f>'Оценка ОУ 2019'!D67</f>
        <v>73</v>
      </c>
      <c r="E5" s="17">
        <f>D5/95</f>
        <v>0.76842105263157889</v>
      </c>
      <c r="F5" s="17">
        <f>E5*5</f>
        <v>3.8421052631578947</v>
      </c>
    </row>
    <row r="6" spans="1:19" x14ac:dyDescent="0.25">
      <c r="A6" s="15">
        <v>2</v>
      </c>
      <c r="B6" s="12" t="s">
        <v>7</v>
      </c>
      <c r="C6" s="16">
        <v>8</v>
      </c>
      <c r="D6" s="16">
        <f>'Оценка ОУ 2019'!F67</f>
        <v>72</v>
      </c>
      <c r="E6" s="17">
        <f t="shared" ref="E6:E15" si="0">D6/95</f>
        <v>0.75789473684210529</v>
      </c>
      <c r="F6" s="17">
        <f t="shared" ref="F6:F15" si="1">E6*5</f>
        <v>3.7894736842105265</v>
      </c>
    </row>
    <row r="7" spans="1:19" x14ac:dyDescent="0.25">
      <c r="A7" s="15">
        <v>3</v>
      </c>
      <c r="B7" s="12" t="s">
        <v>8</v>
      </c>
      <c r="C7" s="16">
        <v>6</v>
      </c>
      <c r="D7" s="16">
        <f>'Оценка ОУ 2019'!H67</f>
        <v>75</v>
      </c>
      <c r="E7" s="17">
        <f t="shared" si="0"/>
        <v>0.78947368421052633</v>
      </c>
      <c r="F7" s="17">
        <f t="shared" si="1"/>
        <v>3.9473684210526319</v>
      </c>
    </row>
    <row r="8" spans="1:19" x14ac:dyDescent="0.25">
      <c r="A8" s="15">
        <v>4</v>
      </c>
      <c r="B8" s="12" t="s">
        <v>9</v>
      </c>
      <c r="C8" s="20">
        <v>2</v>
      </c>
      <c r="D8" s="16">
        <f>'Оценка ОУ 2019'!J67</f>
        <v>82</v>
      </c>
      <c r="E8" s="17">
        <f t="shared" si="0"/>
        <v>0.86315789473684212</v>
      </c>
      <c r="F8" s="17">
        <f t="shared" si="1"/>
        <v>4.3157894736842106</v>
      </c>
    </row>
    <row r="9" spans="1:19" x14ac:dyDescent="0.25">
      <c r="A9" s="15">
        <v>5</v>
      </c>
      <c r="B9" s="12" t="s">
        <v>10</v>
      </c>
      <c r="C9" s="16">
        <v>7</v>
      </c>
      <c r="D9" s="16">
        <f>'Оценка ОУ 2019'!L67</f>
        <v>73</v>
      </c>
      <c r="E9" s="17">
        <f t="shared" si="0"/>
        <v>0.76842105263157889</v>
      </c>
      <c r="F9" s="17">
        <f t="shared" si="1"/>
        <v>3.8421052631578947</v>
      </c>
    </row>
    <row r="10" spans="1:19" x14ac:dyDescent="0.25">
      <c r="A10" s="15">
        <v>6</v>
      </c>
      <c r="B10" s="12" t="s">
        <v>11</v>
      </c>
      <c r="C10" s="20">
        <v>3</v>
      </c>
      <c r="D10" s="16">
        <f>'Оценка ОУ 2019'!N67</f>
        <v>81</v>
      </c>
      <c r="E10" s="17">
        <f t="shared" si="0"/>
        <v>0.85263157894736841</v>
      </c>
      <c r="F10" s="17">
        <f t="shared" si="1"/>
        <v>4.2631578947368425</v>
      </c>
    </row>
    <row r="11" spans="1:19" x14ac:dyDescent="0.25">
      <c r="A11" s="15">
        <v>7</v>
      </c>
      <c r="B11" s="12" t="s">
        <v>12</v>
      </c>
      <c r="C11" s="16">
        <v>4</v>
      </c>
      <c r="D11" s="16">
        <f>'Оценка ОУ 2019'!P67</f>
        <v>77</v>
      </c>
      <c r="E11" s="17">
        <f t="shared" si="0"/>
        <v>0.81052631578947365</v>
      </c>
      <c r="F11" s="17">
        <f t="shared" si="1"/>
        <v>4.0526315789473681</v>
      </c>
    </row>
    <row r="12" spans="1:19" x14ac:dyDescent="0.25">
      <c r="A12" s="15">
        <v>8</v>
      </c>
      <c r="B12" s="12" t="s">
        <v>13</v>
      </c>
      <c r="C12" s="20">
        <v>1</v>
      </c>
      <c r="D12" s="16">
        <f>'Оценка ОУ 2019'!R67</f>
        <v>86</v>
      </c>
      <c r="E12" s="17">
        <f t="shared" si="0"/>
        <v>0.90526315789473688</v>
      </c>
      <c r="F12" s="17">
        <f t="shared" si="1"/>
        <v>4.5263157894736841</v>
      </c>
    </row>
    <row r="13" spans="1:19" x14ac:dyDescent="0.25">
      <c r="A13" s="15">
        <v>9</v>
      </c>
      <c r="B13" s="12" t="s">
        <v>14</v>
      </c>
      <c r="C13" s="16">
        <v>5</v>
      </c>
      <c r="D13" s="16">
        <f>'Оценка ОУ 2019'!T67</f>
        <v>76</v>
      </c>
      <c r="E13" s="17">
        <f t="shared" si="0"/>
        <v>0.8</v>
      </c>
      <c r="F13" s="17">
        <f t="shared" si="1"/>
        <v>4</v>
      </c>
    </row>
    <row r="14" spans="1:19" x14ac:dyDescent="0.25">
      <c r="A14" s="15">
        <v>10</v>
      </c>
      <c r="B14" s="12" t="s">
        <v>15</v>
      </c>
      <c r="C14" s="16">
        <v>10</v>
      </c>
      <c r="D14" s="16">
        <f>'Оценка ОУ 2019'!V67</f>
        <v>65</v>
      </c>
      <c r="E14" s="17">
        <f t="shared" si="0"/>
        <v>0.68421052631578949</v>
      </c>
      <c r="F14" s="17">
        <f t="shared" si="1"/>
        <v>3.4210526315789473</v>
      </c>
    </row>
    <row r="15" spans="1:19" x14ac:dyDescent="0.25">
      <c r="A15" s="15">
        <v>11</v>
      </c>
      <c r="B15" s="12" t="s">
        <v>16</v>
      </c>
      <c r="C15" s="16">
        <v>9</v>
      </c>
      <c r="D15" s="16">
        <f>'Оценка ОУ 2019'!X67</f>
        <v>67</v>
      </c>
      <c r="E15" s="17">
        <f t="shared" si="0"/>
        <v>0.70526315789473681</v>
      </c>
      <c r="F15" s="17">
        <f t="shared" si="1"/>
        <v>3.5263157894736841</v>
      </c>
    </row>
    <row r="16" spans="1:19" ht="22.5" customHeight="1" x14ac:dyDescent="0.25">
      <c r="A16" s="13"/>
      <c r="B16" s="13" t="s">
        <v>80</v>
      </c>
      <c r="C16" s="14" t="s">
        <v>2</v>
      </c>
      <c r="D16" s="19">
        <f>SUM(D5:D15)/14</f>
        <v>59.071428571428569</v>
      </c>
      <c r="E16" s="18">
        <f>SUM(E5:E15)/14</f>
        <v>0.62180451127819558</v>
      </c>
      <c r="F16" s="18">
        <f>SUM(F5:F15)/14</f>
        <v>3.1090225563909777</v>
      </c>
    </row>
    <row r="17" spans="3:6" x14ac:dyDescent="0.25">
      <c r="C17" s="7"/>
      <c r="D17" s="7"/>
      <c r="E17" s="7"/>
      <c r="F17" s="7"/>
    </row>
  </sheetData>
  <mergeCells count="1">
    <mergeCell ref="A2:F2"/>
  </mergeCells>
  <pageMargins left="0.70866141732283472" right="0.31496062992125984" top="0.74803149606299213" bottom="0.74803149606299213" header="0.31496062992125984" footer="0.31496062992125984"/>
  <pageSetup paperSize="9" scale="85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Оценка ОУ 2019</vt:lpstr>
      <vt:lpstr>Сводный рейтинг ОУ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2020-02-26T02:59:14Z</dcterms:modified>
</cp:coreProperties>
</file>